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MAESTRIA EN GERENCIA DE PROYECTOS_Unipiloto\4. CUARTO CUATRIMESTRE - MGP4-4\2. TRABAJO DE GRADO II\TRABAJODEGRADO_GUTIERREZ_MGP4-1\Anexos\"/>
    </mc:Choice>
  </mc:AlternateContent>
  <xr:revisionPtr revIDLastSave="0" documentId="13_ncr:1_{7F1906BF-4E63-4EDA-9130-D0455C9107DA}" xr6:coauthVersionLast="47" xr6:coauthVersionMax="47" xr10:uidLastSave="{00000000-0000-0000-0000-000000000000}"/>
  <bookViews>
    <workbookView xWindow="-120" yWindow="-120" windowWidth="20730" windowHeight="11160" activeTab="1" xr2:uid="{FD5AD61C-88FB-0441-83A8-3A9111715EFF}"/>
  </bookViews>
  <sheets>
    <sheet name="1. Matriz de Importancia" sheetId="11" r:id="rId1"/>
    <sheet name="2. Matriz Relevancia Ambienta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3" i="1" l="1"/>
  <c r="G22" i="1"/>
  <c r="G21" i="1"/>
  <c r="I21" i="1"/>
  <c r="I22" i="1"/>
  <c r="I23" i="1"/>
  <c r="I20" i="1"/>
  <c r="H23" i="1"/>
  <c r="H22" i="1"/>
  <c r="H21" i="1"/>
  <c r="H20" i="1"/>
  <c r="G20" i="1"/>
  <c r="H10" i="1"/>
  <c r="H9" i="1"/>
  <c r="H6" i="1"/>
  <c r="H7" i="1"/>
  <c r="H8" i="1"/>
  <c r="H11" i="1"/>
  <c r="H12" i="1"/>
  <c r="H13" i="1"/>
  <c r="H14" i="1"/>
  <c r="H15" i="1"/>
  <c r="H5" i="1"/>
  <c r="N27" i="11"/>
  <c r="N26" i="11"/>
  <c r="N25" i="11"/>
  <c r="N28" i="11" s="1"/>
  <c r="N23" i="11"/>
  <c r="N22" i="11"/>
  <c r="N19" i="11"/>
  <c r="N17" i="11"/>
  <c r="N16" i="11"/>
  <c r="N15" i="11"/>
  <c r="N14" i="11"/>
  <c r="N12" i="11"/>
  <c r="N11" i="11"/>
  <c r="J27" i="11"/>
  <c r="J26" i="11"/>
  <c r="J25" i="11"/>
  <c r="J23" i="11"/>
  <c r="J22" i="11"/>
  <c r="J19" i="11"/>
  <c r="J14" i="11"/>
  <c r="J15" i="11"/>
  <c r="J16" i="11"/>
  <c r="J17" i="11"/>
  <c r="J12" i="11"/>
  <c r="J11" i="11"/>
  <c r="J7" i="11"/>
  <c r="J8" i="11"/>
  <c r="H28" i="11"/>
  <c r="H24" i="11"/>
  <c r="H21" i="11"/>
  <c r="H18" i="11"/>
  <c r="H13" i="11"/>
  <c r="H9" i="11"/>
  <c r="G28" i="11"/>
  <c r="G24" i="11"/>
  <c r="G21" i="11"/>
  <c r="G18" i="11"/>
  <c r="G13" i="11"/>
  <c r="G9" i="11"/>
  <c r="F28" i="11"/>
  <c r="F24" i="11"/>
  <c r="F21" i="11"/>
  <c r="D13" i="11"/>
  <c r="O9" i="11"/>
  <c r="M13" i="11"/>
  <c r="L13" i="11"/>
  <c r="K13" i="11"/>
  <c r="N8" i="11"/>
  <c r="N7" i="11"/>
  <c r="M9" i="11"/>
  <c r="L9" i="11"/>
  <c r="K9" i="11"/>
  <c r="F18" i="11"/>
  <c r="I13" i="11"/>
  <c r="F13" i="11"/>
  <c r="E13" i="11"/>
  <c r="C13" i="11"/>
  <c r="I9" i="11"/>
  <c r="F9" i="11"/>
  <c r="E9" i="11"/>
  <c r="D9" i="11"/>
  <c r="C9" i="11"/>
  <c r="N13" i="11" l="1"/>
  <c r="N18" i="11"/>
  <c r="N9" i="11"/>
  <c r="J13" i="11"/>
  <c r="H29" i="11"/>
  <c r="J9" i="11"/>
  <c r="G29" i="11"/>
  <c r="F29" i="11"/>
  <c r="O28" i="11"/>
  <c r="O24" i="11"/>
  <c r="O21" i="11"/>
  <c r="O18" i="11"/>
  <c r="O13" i="11" l="1"/>
  <c r="M28" i="11"/>
  <c r="M21" i="11"/>
  <c r="L28" i="11"/>
  <c r="K28" i="11"/>
  <c r="L21" i="11"/>
  <c r="K21" i="11"/>
  <c r="I28" i="11"/>
  <c r="I21" i="11"/>
  <c r="E28" i="11"/>
  <c r="D28" i="11"/>
  <c r="C28" i="11"/>
  <c r="E21" i="11"/>
  <c r="D21" i="11"/>
  <c r="C21" i="11"/>
  <c r="J21" i="11" l="1"/>
  <c r="N21" i="11"/>
  <c r="J28" i="11"/>
  <c r="O29" i="11"/>
  <c r="M24" i="11"/>
  <c r="M18" i="11"/>
  <c r="L24" i="11"/>
  <c r="K24" i="11"/>
  <c r="N24" i="11" s="1"/>
  <c r="L18" i="11"/>
  <c r="K18" i="11"/>
  <c r="K29" i="11" s="1"/>
  <c r="I24" i="11"/>
  <c r="D24" i="11"/>
  <c r="C24" i="11"/>
  <c r="I18" i="11"/>
  <c r="D18" i="11"/>
  <c r="C18" i="11"/>
  <c r="E24" i="11"/>
  <c r="D29" i="11" l="1"/>
  <c r="J24" i="11"/>
  <c r="C29" i="11"/>
  <c r="L29" i="11"/>
  <c r="M29" i="11"/>
  <c r="E18" i="11"/>
  <c r="E29" i="11" s="1"/>
  <c r="J18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B5" authorId="0" shapeId="0" xr:uid="{1BE94DFF-D1CC-41E9-91E8-76D539AFB71D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Resolución 909 de 2008: Establece normas y estándares de emisión admisibles de contaminantes a la atmósfera por fuentes fijas</t>
        </r>
      </text>
    </comment>
    <comment ref="D6" authorId="0" shapeId="0" xr:uid="{450AABA6-C64C-4DE3-BBE1-DAE9351965BA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Uso de EPP para ejecución de estas actividades.
</t>
        </r>
      </text>
    </comment>
    <comment ref="B7" authorId="0" shapeId="0" xr:uid="{F4F52BB3-6990-4269-8010-5A6BAEF7B7BF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Decreto 284 de 2018: Desarrolla la Ley 1672, estableciendo las obligaciones de los productores, comercializadores, usuarios y autoridades ambientales en la gestión de los RAEE, incluyendo la creación de sistemas de recolección y gestión.</t>
        </r>
      </text>
    </comment>
    <comment ref="B8" authorId="0" shapeId="0" xr:uid="{2BBDBB01-B9E3-429E-8C25-588A66468F59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Ley 2169 de 2021: Impulso del desarrollo bajo en carbono en el país.</t>
        </r>
      </text>
    </comment>
    <comment ref="B9" authorId="0" shapeId="0" xr:uid="{DBB09B68-DD53-481E-BEE5-03043116AFAE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Resolución 762 de 2022: Reglamenta los límites máximos permisibles de emisión de contaminantes para fuentes móviles terrestres.</t>
        </r>
      </text>
    </comment>
    <comment ref="D9" authorId="0" shapeId="0" xr:uid="{A94FF833-92E4-427C-B7D7-4F58B891A9C6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Se condiciona al cliente al envío de equipos al laboratorio para la ejecución del procedimiento de calibración y/o verificación metrológica.</t>
        </r>
      </text>
    </comment>
    <comment ref="B10" authorId="0" shapeId="0" xr:uid="{6668C872-29BF-405C-9F63-895DB917A8B3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Ley 2155 de 2021 - Ley de Inversión Social: Fomenta la generación de empleo a través de incentivos económicos y programas de apoyo para la creación de nuevos puestos de trabajo, especialmente para jóvenes, mujeres y personas en situación de vulnerabilidad.</t>
        </r>
      </text>
    </comment>
    <comment ref="A11" authorId="0" shapeId="0" xr:uid="{DB1F7E09-DF59-4C83-8B73-ECA45C3913FE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La Ley 1672 de 2013 en Colombia establece los lineamientos para la gestión integral de Residuos de Aparatos Eléctricos y Electrónicos (RAEE). Implementa una política pública para el manejo de estos residuos, incluyendo la responsabilidad extendida del productor y la prohibición de su disposición final en rellenos sanitarios</t>
        </r>
      </text>
    </comment>
    <comment ref="B11" authorId="0" shapeId="0" xr:uid="{E5FE9416-EC85-457C-8E13-F09DF9141C3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Ley 2155 de 2021 - Ley de Inversión Social: Fomenta la generación de empleo a través de incentivos económicos y programas de apoyo para la creación de nuevos puestos de trabajo, especialmente para jóvenes, mujeres y personas en situación de vulnerabilidad.</t>
        </r>
      </text>
    </comment>
    <comment ref="B12" authorId="0" shapeId="0" xr:uid="{5044113E-9E5B-4F53-9E71-9C0B710B20BE}">
      <text>
        <r>
          <rPr>
            <b/>
            <sz val="9"/>
            <color indexed="81"/>
            <rFont val="Tahoma"/>
            <family val="2"/>
          </rPr>
          <t>HP:
Los fabricantes de equipos biomédicos, establecen una política clara respecto a la disposición final de sus productos, la cual consiste en el retorno de éstos a la casa matriz o dependencia asignada, una vez el equipo haya llegado al final de su vida útil, bien sea por funcionamiento, sanidad o concepto regulatorio.</t>
        </r>
        <r>
          <rPr>
            <sz val="9"/>
            <color indexed="81"/>
            <rFont val="Tahoma"/>
            <family val="2"/>
          </rPr>
          <t xml:space="preserve">
Reuso, aprovechamiento de piezas y componentes, a quién le puede servir?
Resolución 909 de 2008: Establece normas y estándares de emisión admisibles de contaminantes a la atmósfera por fuentes fijas</t>
        </r>
      </text>
    </comment>
  </commentList>
</comments>
</file>

<file path=xl/sharedStrings.xml><?xml version="1.0" encoding="utf-8"?>
<sst xmlns="http://schemas.openxmlformats.org/spreadsheetml/2006/main" count="97" uniqueCount="83">
  <si>
    <t>Subcomponente</t>
  </si>
  <si>
    <t>ACTIVIDADES</t>
  </si>
  <si>
    <t>Total</t>
  </si>
  <si>
    <t>Actividades</t>
  </si>
  <si>
    <t>Suelo</t>
  </si>
  <si>
    <t>Estabilidad del terreno</t>
  </si>
  <si>
    <t>Subtotal</t>
  </si>
  <si>
    <t>Agua</t>
  </si>
  <si>
    <t>Afectación cuerpos de agua</t>
  </si>
  <si>
    <t>Calidad agua superficial</t>
  </si>
  <si>
    <t>Aire</t>
  </si>
  <si>
    <t>Emisiones atmosféricas</t>
  </si>
  <si>
    <t>Marterial partículado</t>
  </si>
  <si>
    <t>Ruido</t>
  </si>
  <si>
    <t>Olores ofensivos</t>
  </si>
  <si>
    <t>FACTOR MAS IMPACTADO</t>
  </si>
  <si>
    <t>Tala y perdida de biomasa vegetal</t>
  </si>
  <si>
    <t>Cobertura vegetal</t>
  </si>
  <si>
    <t>Calidad de vida</t>
  </si>
  <si>
    <t>Procesos productivos, empleo</t>
  </si>
  <si>
    <t>Riesgos seguridad y salud en el trabajo</t>
  </si>
  <si>
    <t>TOTAL</t>
  </si>
  <si>
    <t>CUALITATIVO: ESCALAS DE VALOR</t>
  </si>
  <si>
    <t>SI(signo (-) por ser negativo el impacto</t>
  </si>
  <si>
    <t>NO.  (0)</t>
  </si>
  <si>
    <t>SI(signo (+) por ser positivo  el impacto</t>
  </si>
  <si>
    <t>ACTIVIDAD MAS AGRESIVA</t>
  </si>
  <si>
    <t>RELEVANCIA ASPECTOS AMBIENTALES SIGNIFICATIVOS</t>
  </si>
  <si>
    <t>ACTIVIDAD</t>
  </si>
  <si>
    <t>Aspecto ambiental</t>
  </si>
  <si>
    <t>Impacto ambiental</t>
  </si>
  <si>
    <t>Valoración</t>
  </si>
  <si>
    <t>Afección vías respiratorias por inhalación sustancias tóxicas</t>
  </si>
  <si>
    <t>Generación de empleo</t>
  </si>
  <si>
    <t>Bienestar y calidad de vida</t>
  </si>
  <si>
    <t>Aumento huella de carbono</t>
  </si>
  <si>
    <t>Aspectos ambientales significatvos</t>
  </si>
  <si>
    <t>ASPECTOS AMBIENTALES</t>
  </si>
  <si>
    <t>Características físicas, químicas del suelo</t>
  </si>
  <si>
    <t xml:space="preserve">					</t>
  </si>
  <si>
    <t>Emisión Gases químicos  (atmósferas peligrosas)</t>
  </si>
  <si>
    <t>SERVICIO TÉCNICO</t>
  </si>
  <si>
    <t>DISPOSICIÓN FINAL</t>
  </si>
  <si>
    <t>Cambio de transductores</t>
  </si>
  <si>
    <t>Cambio de cauchos de atenuación, perillas y/o botones</t>
  </si>
  <si>
    <t>Matriz de identificación e importancia de impactos - Plan de negocios para la venta y postventa de equipos de audiología</t>
  </si>
  <si>
    <t>Uso de estaño y equipo de soldadura</t>
  </si>
  <si>
    <t>Carcasas</t>
  </si>
  <si>
    <t>Pantallas LCD</t>
  </si>
  <si>
    <t>Tarjetas electrónicas</t>
  </si>
  <si>
    <t>Uso de equipos de computo y equipos de medición</t>
  </si>
  <si>
    <t>Desplazamientos, uso de medios de transporte</t>
  </si>
  <si>
    <t>Limpieza: alcohol isopropílico y paños</t>
  </si>
  <si>
    <t>Desecho de tarjetas electrónicas, transductores y semiconductores</t>
  </si>
  <si>
    <t>Afección de fuente de agua superficial</t>
  </si>
  <si>
    <t>Afectación de la biodiversidad</t>
  </si>
  <si>
    <t>Afectación de la salud humana</t>
  </si>
  <si>
    <t>Emisión Gases químicos como desinfectantes, estaño  (atmósferas peligrosas)</t>
  </si>
  <si>
    <t>Afectación de la calidad del aire</t>
  </si>
  <si>
    <t>Generación de residuos peligrosos(Polímeros, tarjetas electrónicas, semiconductores)</t>
  </si>
  <si>
    <t>Uso de equipos de cómputo, equipos de medición</t>
  </si>
  <si>
    <t>Huella de carbono por uso de energía indirecta</t>
  </si>
  <si>
    <t>Desplazamientos - Consumo de combustible Emisión CO2</t>
  </si>
  <si>
    <t xml:space="preserve">Cambio de tarjetas electrónicas </t>
  </si>
  <si>
    <t>Reducción de grupos de animales</t>
  </si>
  <si>
    <t>SUELO</t>
  </si>
  <si>
    <t>AGUA</t>
  </si>
  <si>
    <t>AIRE</t>
  </si>
  <si>
    <t>FAUNA</t>
  </si>
  <si>
    <t>FLORA</t>
  </si>
  <si>
    <t>SALUD Y BIENESTAR</t>
  </si>
  <si>
    <t>Desplazamientos, Uso de medios de transporte</t>
  </si>
  <si>
    <t>ETAPA: 				Servicio Técnico</t>
  </si>
  <si>
    <t>PLANEACIÓN</t>
  </si>
  <si>
    <t>Elaboración del plan de negocios, gestión documental</t>
  </si>
  <si>
    <t>Cumplimiento Legal (N)</t>
  </si>
  <si>
    <t>Gravedad (G)</t>
  </si>
  <si>
    <t>Probabilidad (P)</t>
  </si>
  <si>
    <t>Frecuencia (F)</t>
  </si>
  <si>
    <t>Afección de la calidad del aire</t>
  </si>
  <si>
    <t>Metodología</t>
  </si>
  <si>
    <r>
      <rPr>
        <b/>
        <sz val="12"/>
        <color theme="1"/>
        <rFont val="Arial"/>
        <family val="2"/>
      </rPr>
      <t>Observación</t>
    </r>
    <r>
      <rPr>
        <sz val="12"/>
        <color theme="1"/>
        <rFont val="Arial"/>
        <family val="2"/>
      </rPr>
      <t xml:space="preserve">: Los impactos ambientales obtuvieron una valoración inferior a </t>
    </r>
    <r>
      <rPr>
        <b/>
        <sz val="12"/>
        <color theme="1"/>
        <rFont val="Arial"/>
        <family val="2"/>
      </rPr>
      <t xml:space="preserve">3,4 </t>
    </r>
    <r>
      <rPr>
        <sz val="12"/>
        <color theme="1"/>
        <rFont val="Arial"/>
        <family val="2"/>
      </rPr>
      <t>por tanto su nivel de relevancia ambiental no es significativa, sin embargo la actividad a ser objeto de seguimiento y control particular es el Servicio Técnico.</t>
    </r>
  </si>
  <si>
    <r>
      <rPr>
        <b/>
        <sz val="12"/>
        <color theme="1"/>
        <rFont val="Arial"/>
        <family val="2"/>
      </rPr>
      <t>Observación:</t>
    </r>
    <r>
      <rPr>
        <sz val="12"/>
        <color theme="1"/>
        <rFont val="Arial"/>
        <family val="2"/>
      </rPr>
      <t xml:space="preserve"> Los factores más afectados en su orden serían el suelo, el aire y el agua, y la actividad más agresiva sería el desplazamiento, el uso de medios de transporte, sin embargo existe un alto grado de compensación desde el subcomponente de salud y bienestar. La reducción de la frecuencia al realizar dicha actividad reduciría significativamente la afectación de los factores.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</si>
</sst>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sz val="18"/>
      <color theme="0"/>
      <name val="Arial"/>
      <family val="2"/>
    </font>
    <font>
      <sz val="12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6"/>
      <color rgb="FFFF0000"/>
      <name val="Arial"/>
      <family val="2"/>
    </font>
    <font>
      <i/>
      <sz val="10"/>
      <color theme="1"/>
      <name val="Arial"/>
      <family val="2"/>
    </font>
    <font>
      <b/>
      <i/>
      <sz val="12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838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" fillId="7" borderId="0" xfId="0" applyFont="1" applyFill="1"/>
    <xf numFmtId="0" fontId="1" fillId="4" borderId="0" xfId="0" applyFont="1" applyFill="1"/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40" xfId="0" applyFont="1" applyBorder="1" applyAlignment="1"/>
    <xf numFmtId="0" fontId="6" fillId="5" borderId="3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/>
    <xf numFmtId="0" fontId="14" fillId="10" borderId="4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 wrapText="1"/>
    </xf>
    <xf numFmtId="0" fontId="14" fillId="10" borderId="1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45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/>
    </xf>
    <xf numFmtId="0" fontId="6" fillId="3" borderId="47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/>
    </xf>
    <xf numFmtId="0" fontId="1" fillId="3" borderId="27" xfId="0" applyFont="1" applyFill="1" applyBorder="1"/>
    <xf numFmtId="0" fontId="1" fillId="3" borderId="46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6" fillId="0" borderId="34" xfId="0" applyFont="1" applyBorder="1" applyAlignment="1">
      <alignment vertical="center" wrapText="1"/>
    </xf>
    <xf numFmtId="0" fontId="1" fillId="0" borderId="34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wrapText="1"/>
    </xf>
    <xf numFmtId="0" fontId="6" fillId="3" borderId="27" xfId="0" applyFont="1" applyFill="1" applyBorder="1" applyAlignment="1">
      <alignment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/>
    </xf>
    <xf numFmtId="0" fontId="15" fillId="9" borderId="27" xfId="0" applyFont="1" applyFill="1" applyBorder="1" applyAlignment="1">
      <alignment horizontal="center" vertical="center"/>
    </xf>
    <xf numFmtId="0" fontId="15" fillId="5" borderId="27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3" fillId="10" borderId="48" xfId="0" applyFont="1" applyFill="1" applyBorder="1" applyAlignment="1">
      <alignment horizontal="center" vertical="center" wrapText="1"/>
    </xf>
    <xf numFmtId="0" fontId="13" fillId="10" borderId="1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16" fillId="9" borderId="49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3" fillId="10" borderId="51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6" fillId="5" borderId="46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1" fillId="0" borderId="25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13" borderId="46" xfId="0" applyFont="1" applyFill="1" applyBorder="1" applyAlignment="1">
      <alignment horizontal="center" vertical="center" wrapText="1"/>
    </xf>
    <xf numFmtId="0" fontId="6" fillId="13" borderId="47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13" fillId="12" borderId="27" xfId="0" applyFont="1" applyFill="1" applyBorder="1" applyAlignment="1">
      <alignment horizontal="center" vertical="center" wrapText="1"/>
    </xf>
    <xf numFmtId="0" fontId="6" fillId="14" borderId="53" xfId="0" applyFont="1" applyFill="1" applyBorder="1" applyAlignment="1">
      <alignment horizontal="center" vertical="center" wrapText="1"/>
    </xf>
    <xf numFmtId="0" fontId="6" fillId="14" borderId="54" xfId="0" applyFont="1" applyFill="1" applyBorder="1" applyAlignment="1">
      <alignment horizontal="center" vertical="center" wrapText="1"/>
    </xf>
    <xf numFmtId="0" fontId="6" fillId="14" borderId="39" xfId="0" applyFont="1" applyFill="1" applyBorder="1" applyAlignment="1">
      <alignment horizontal="center" vertical="center" wrapText="1"/>
    </xf>
    <xf numFmtId="0" fontId="6" fillId="14" borderId="55" xfId="0" applyFont="1" applyFill="1" applyBorder="1" applyAlignment="1">
      <alignment horizontal="center" vertical="center" wrapText="1"/>
    </xf>
    <xf numFmtId="0" fontId="17" fillId="0" borderId="0" xfId="0" applyFont="1"/>
    <xf numFmtId="0" fontId="6" fillId="0" borderId="3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4" fillId="4" borderId="1" xfId="0" applyFont="1" applyFill="1" applyBorder="1"/>
    <xf numFmtId="0" fontId="14" fillId="4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8" fillId="0" borderId="0" xfId="0" applyFont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wrapText="1"/>
    </xf>
    <xf numFmtId="0" fontId="1" fillId="0" borderId="57" xfId="0" applyFont="1" applyBorder="1" applyAlignment="1">
      <alignment horizontal="center" wrapText="1"/>
    </xf>
    <xf numFmtId="0" fontId="1" fillId="0" borderId="58" xfId="0" applyFont="1" applyBorder="1" applyAlignment="1">
      <alignment horizontal="center" wrapText="1"/>
    </xf>
    <xf numFmtId="0" fontId="1" fillId="8" borderId="13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9" fillId="0" borderId="0" xfId="0" applyFont="1" applyAlignment="1" applyProtection="1">
      <alignment horizontal="left" vertical="top"/>
    </xf>
    <xf numFmtId="0" fontId="13" fillId="12" borderId="17" xfId="0" applyFont="1" applyFill="1" applyBorder="1" applyAlignment="1">
      <alignment horizontal="center"/>
    </xf>
    <xf numFmtId="0" fontId="13" fillId="12" borderId="37" xfId="0" applyFont="1" applyFill="1" applyBorder="1" applyAlignment="1">
      <alignment horizontal="center"/>
    </xf>
    <xf numFmtId="0" fontId="13" fillId="12" borderId="38" xfId="0" applyFont="1" applyFill="1" applyBorder="1" applyAlignment="1">
      <alignment horizontal="center"/>
    </xf>
    <xf numFmtId="0" fontId="13" fillId="12" borderId="39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horizontal="center" vertical="center"/>
    </xf>
    <xf numFmtId="0" fontId="13" fillId="11" borderId="34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7" borderId="42" xfId="0" applyFont="1" applyFill="1" applyBorder="1" applyAlignment="1">
      <alignment horizontal="center" vertical="center"/>
    </xf>
    <xf numFmtId="0" fontId="6" fillId="7" borderId="4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21" xfId="0" applyFont="1" applyFill="1" applyBorder="1" applyAlignment="1">
      <alignment horizontal="left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83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tiff"/><Relationship Id="rId2" Type="http://schemas.openxmlformats.org/officeDocument/2006/relationships/image" Target="../media/image3.tiff"/><Relationship Id="rId1" Type="http://schemas.openxmlformats.org/officeDocument/2006/relationships/image" Target="../media/image2.tiff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753419</xdr:colOff>
      <xdr:row>29</xdr:row>
      <xdr:rowOff>117390</xdr:rowOff>
    </xdr:from>
    <xdr:to>
      <xdr:col>2</xdr:col>
      <xdr:colOff>1212651</xdr:colOff>
      <xdr:row>36</xdr:row>
      <xdr:rowOff>142790</xdr:rowOff>
    </xdr:to>
    <xdr:sp macro="" textlink="">
      <xdr:nvSpPr>
        <xdr:cNvPr id="4" name="Flecha derecha 3">
          <a:extLst>
            <a:ext uri="{FF2B5EF4-FFF2-40B4-BE49-F238E27FC236}">
              <a16:creationId xmlns:a16="http://schemas.microsoft.com/office/drawing/2014/main" id="{873E4ABA-D79C-C940-9C49-3DBB14F4BA38}"/>
            </a:ext>
          </a:extLst>
        </xdr:cNvPr>
        <xdr:cNvSpPr/>
      </xdr:nvSpPr>
      <xdr:spPr>
        <a:xfrm rot="5400000">
          <a:off x="4028632" y="12933420"/>
          <a:ext cx="1501346" cy="459232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>
    <xdr:from>
      <xdr:col>15</xdr:col>
      <xdr:colOff>464566</xdr:colOff>
      <xdr:row>17</xdr:row>
      <xdr:rowOff>190500</xdr:rowOff>
    </xdr:from>
    <xdr:to>
      <xdr:col>17</xdr:col>
      <xdr:colOff>520700</xdr:colOff>
      <xdr:row>18</xdr:row>
      <xdr:rowOff>185166</xdr:rowOff>
    </xdr:to>
    <xdr:sp macro="" textlink="">
      <xdr:nvSpPr>
        <xdr:cNvPr id="5" name="Flecha derecha 4">
          <a:extLst>
            <a:ext uri="{FF2B5EF4-FFF2-40B4-BE49-F238E27FC236}">
              <a16:creationId xmlns:a16="http://schemas.microsoft.com/office/drawing/2014/main" id="{6D245E3B-D33C-7F4C-BE7D-996911547620}"/>
            </a:ext>
          </a:extLst>
        </xdr:cNvPr>
        <xdr:cNvSpPr/>
      </xdr:nvSpPr>
      <xdr:spPr>
        <a:xfrm>
          <a:off x="20441666" y="6527800"/>
          <a:ext cx="1707134" cy="46456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/>
        </a:p>
      </xdr:txBody>
    </xdr:sp>
    <xdr:clientData/>
  </xdr:twoCellAnchor>
  <xdr:twoCellAnchor editAs="oneCell">
    <xdr:from>
      <xdr:col>1</xdr:col>
      <xdr:colOff>11905</xdr:colOff>
      <xdr:row>0</xdr:row>
      <xdr:rowOff>1</xdr:rowOff>
    </xdr:from>
    <xdr:to>
      <xdr:col>1</xdr:col>
      <xdr:colOff>1083468</xdr:colOff>
      <xdr:row>3</xdr:row>
      <xdr:rowOff>211981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B9E394-FBF5-4C83-8FD4-9F41E0EEF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843" y="1"/>
          <a:ext cx="1071563" cy="8549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60161</xdr:colOff>
      <xdr:row>0</xdr:row>
      <xdr:rowOff>0</xdr:rowOff>
    </xdr:from>
    <xdr:to>
      <xdr:col>7</xdr:col>
      <xdr:colOff>441859</xdr:colOff>
      <xdr:row>2</xdr:row>
      <xdr:rowOff>172452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50D777E-234E-4B47-8F80-2E3546CC1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9187" y="0"/>
          <a:ext cx="2667698" cy="593557"/>
        </a:xfrm>
        <a:prstGeom prst="rect">
          <a:avLst/>
        </a:prstGeom>
      </xdr:spPr>
    </xdr:pic>
    <xdr:clientData/>
  </xdr:twoCellAnchor>
  <xdr:twoCellAnchor editAs="oneCell">
    <xdr:from>
      <xdr:col>8</xdr:col>
      <xdr:colOff>942474</xdr:colOff>
      <xdr:row>2</xdr:row>
      <xdr:rowOff>68098</xdr:rowOff>
    </xdr:from>
    <xdr:to>
      <xdr:col>14</xdr:col>
      <xdr:colOff>180474</xdr:colOff>
      <xdr:row>7</xdr:row>
      <xdr:rowOff>446505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D68275-F5DB-6F4D-A9A3-810EAA811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11000" y="489203"/>
          <a:ext cx="6266448" cy="2554118"/>
        </a:xfrm>
        <a:prstGeom prst="rect">
          <a:avLst/>
        </a:prstGeom>
      </xdr:spPr>
    </xdr:pic>
    <xdr:clientData/>
  </xdr:twoCellAnchor>
  <xdr:twoCellAnchor editAs="oneCell">
    <xdr:from>
      <xdr:col>8</xdr:col>
      <xdr:colOff>882317</xdr:colOff>
      <xdr:row>7</xdr:row>
      <xdr:rowOff>421105</xdr:rowOff>
    </xdr:from>
    <xdr:to>
      <xdr:col>14</xdr:col>
      <xdr:colOff>254669</xdr:colOff>
      <xdr:row>11</xdr:row>
      <xdr:rowOff>288678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FF19741-3DB2-4590-A3E5-497B7A0D8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50843" y="3017921"/>
          <a:ext cx="6400800" cy="2364125"/>
        </a:xfrm>
        <a:prstGeom prst="rect">
          <a:avLst/>
        </a:prstGeom>
      </xdr:spPr>
    </xdr:pic>
    <xdr:clientData/>
  </xdr:twoCellAnchor>
  <xdr:twoCellAnchor>
    <xdr:from>
      <xdr:col>3</xdr:col>
      <xdr:colOff>120315</xdr:colOff>
      <xdr:row>19</xdr:row>
      <xdr:rowOff>381001</xdr:rowOff>
    </xdr:from>
    <xdr:to>
      <xdr:col>5</xdr:col>
      <xdr:colOff>922421</xdr:colOff>
      <xdr:row>19</xdr:row>
      <xdr:rowOff>972553</xdr:rowOff>
    </xdr:to>
    <xdr:sp macro="" textlink="">
      <xdr:nvSpPr>
        <xdr:cNvPr id="2" name="Flecha: a la derecha 1">
          <a:extLst>
            <a:ext uri="{FF2B5EF4-FFF2-40B4-BE49-F238E27FC236}">
              <a16:creationId xmlns:a16="http://schemas.microsoft.com/office/drawing/2014/main" id="{A8FBA6A2-DBA3-4F78-85F3-8FE57ACD785C}"/>
            </a:ext>
          </a:extLst>
        </xdr:cNvPr>
        <xdr:cNvSpPr/>
      </xdr:nvSpPr>
      <xdr:spPr>
        <a:xfrm>
          <a:off x="5654841" y="8191501"/>
          <a:ext cx="2807369" cy="591552"/>
        </a:xfrm>
        <a:prstGeom prst="rightArrow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200523</xdr:colOff>
      <xdr:row>0</xdr:row>
      <xdr:rowOff>0</xdr:rowOff>
    </xdr:from>
    <xdr:to>
      <xdr:col>0</xdr:col>
      <xdr:colOff>992602</xdr:colOff>
      <xdr:row>3</xdr:row>
      <xdr:rowOff>10307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41523CB-B351-49E1-BF1A-C4A04F7A4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523" y="0"/>
          <a:ext cx="792079" cy="6319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9FE5C-E209-414C-9375-10782D422DEF}">
  <dimension ref="A2:AL50"/>
  <sheetViews>
    <sheetView topLeftCell="A34" zoomScale="80" zoomScaleNormal="80" workbookViewId="0">
      <selection activeCell="A54" sqref="A54"/>
    </sheetView>
  </sheetViews>
  <sheetFormatPr baseColWidth="10" defaultColWidth="11" defaultRowHeight="15" x14ac:dyDescent="0.2"/>
  <cols>
    <col min="1" max="1" width="23.375" style="1" customWidth="1"/>
    <col min="2" max="2" width="30" style="1" customWidth="1"/>
    <col min="3" max="3" width="24" style="1" customWidth="1"/>
    <col min="4" max="4" width="24.875" style="1" customWidth="1"/>
    <col min="5" max="8" width="16.875" style="1" customWidth="1"/>
    <col min="9" max="9" width="13" style="1" customWidth="1"/>
    <col min="10" max="11" width="11" style="1"/>
    <col min="12" max="12" width="12.25" style="1" customWidth="1"/>
    <col min="13" max="13" width="13.625" style="1" customWidth="1"/>
    <col min="14" max="14" width="11" style="1"/>
    <col min="15" max="15" width="22.375" style="1" customWidth="1"/>
    <col min="16" max="16384" width="11" style="1"/>
  </cols>
  <sheetData>
    <row r="2" spans="1:38" x14ac:dyDescent="0.2">
      <c r="A2" s="154"/>
      <c r="B2" s="154"/>
    </row>
    <row r="3" spans="1:38" ht="21" thickBot="1" x14ac:dyDescent="0.35">
      <c r="C3" s="144" t="s">
        <v>45</v>
      </c>
      <c r="D3" s="2"/>
      <c r="E3" s="3"/>
      <c r="F3" s="3"/>
      <c r="G3" s="3"/>
      <c r="H3" s="3"/>
    </row>
    <row r="4" spans="1:38" ht="16.5" thickBot="1" x14ac:dyDescent="0.3">
      <c r="B4" s="18"/>
      <c r="C4" s="156" t="s">
        <v>41</v>
      </c>
      <c r="D4" s="157"/>
      <c r="E4" s="157"/>
      <c r="F4" s="157"/>
      <c r="G4" s="157"/>
      <c r="H4" s="157"/>
      <c r="I4" s="157"/>
      <c r="J4" s="158"/>
      <c r="K4" s="155" t="s">
        <v>42</v>
      </c>
      <c r="L4" s="155"/>
      <c r="M4" s="155"/>
      <c r="N4" s="155"/>
      <c r="O4" s="94" t="s">
        <v>73</v>
      </c>
    </row>
    <row r="5" spans="1:38" ht="15.75" x14ac:dyDescent="0.2">
      <c r="A5" s="169" t="s">
        <v>0</v>
      </c>
      <c r="B5" s="160" t="s">
        <v>37</v>
      </c>
      <c r="C5" s="162" t="s">
        <v>1</v>
      </c>
      <c r="D5" s="163"/>
      <c r="E5" s="163"/>
      <c r="F5" s="163"/>
      <c r="G5" s="163"/>
      <c r="H5" s="163"/>
      <c r="I5" s="163"/>
      <c r="J5" s="164" t="s">
        <v>2</v>
      </c>
      <c r="K5" s="159" t="s">
        <v>3</v>
      </c>
      <c r="L5" s="159"/>
      <c r="M5" s="159"/>
      <c r="N5" s="159"/>
      <c r="O5" s="95"/>
    </row>
    <row r="6" spans="1:38" ht="59.1" customHeight="1" thickBot="1" x14ac:dyDescent="0.25">
      <c r="A6" s="170"/>
      <c r="B6" s="161"/>
      <c r="C6" s="26" t="s">
        <v>52</v>
      </c>
      <c r="D6" s="27" t="s">
        <v>63</v>
      </c>
      <c r="E6" s="27" t="s">
        <v>43</v>
      </c>
      <c r="F6" s="27" t="s">
        <v>44</v>
      </c>
      <c r="G6" s="25" t="s">
        <v>46</v>
      </c>
      <c r="H6" s="25" t="s">
        <v>50</v>
      </c>
      <c r="I6" s="25" t="s">
        <v>51</v>
      </c>
      <c r="J6" s="165"/>
      <c r="K6" s="86" t="s">
        <v>47</v>
      </c>
      <c r="L6" s="87" t="s">
        <v>48</v>
      </c>
      <c r="M6" s="87" t="s">
        <v>49</v>
      </c>
      <c r="N6" s="89" t="s">
        <v>2</v>
      </c>
      <c r="O6" s="96" t="s">
        <v>74</v>
      </c>
      <c r="Y6" s="166"/>
      <c r="Z6" s="166"/>
      <c r="AA6" s="166"/>
      <c r="AB6" s="145"/>
      <c r="AC6" s="145"/>
      <c r="AD6" s="146"/>
      <c r="AE6" s="145"/>
      <c r="AF6" s="147"/>
      <c r="AG6" s="147"/>
      <c r="AH6" s="147"/>
      <c r="AI6" s="147"/>
      <c r="AJ6" s="147"/>
      <c r="AK6" s="147"/>
      <c r="AL6" s="147"/>
    </row>
    <row r="7" spans="1:38" ht="31.5" x14ac:dyDescent="0.2">
      <c r="A7" s="171" t="s">
        <v>65</v>
      </c>
      <c r="B7" s="28" t="s">
        <v>38</v>
      </c>
      <c r="C7" s="29">
        <v>0</v>
      </c>
      <c r="D7" s="30">
        <v>-1</v>
      </c>
      <c r="E7" s="30">
        <v>-1</v>
      </c>
      <c r="F7" s="30">
        <v>-1</v>
      </c>
      <c r="G7" s="31">
        <v>0</v>
      </c>
      <c r="H7" s="31">
        <v>0</v>
      </c>
      <c r="I7" s="31">
        <v>-1</v>
      </c>
      <c r="J7" s="32">
        <f>SUM(C7:I7)</f>
        <v>-4</v>
      </c>
      <c r="K7" s="71">
        <v>-1</v>
      </c>
      <c r="L7" s="31">
        <v>-1</v>
      </c>
      <c r="M7" s="31">
        <v>-1</v>
      </c>
      <c r="N7" s="81">
        <f>K7+L7+M7</f>
        <v>-3</v>
      </c>
      <c r="O7" s="97">
        <v>0</v>
      </c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</row>
    <row r="8" spans="1:38" ht="15.95" customHeight="1" thickBot="1" x14ac:dyDescent="0.25">
      <c r="A8" s="172"/>
      <c r="B8" s="50" t="s">
        <v>5</v>
      </c>
      <c r="C8" s="63">
        <v>0</v>
      </c>
      <c r="D8" s="51">
        <v>-1</v>
      </c>
      <c r="E8" s="43">
        <v>-1</v>
      </c>
      <c r="F8" s="43">
        <v>-1</v>
      </c>
      <c r="G8" s="43">
        <v>0</v>
      </c>
      <c r="H8" s="43">
        <v>0</v>
      </c>
      <c r="I8" s="43">
        <v>-1</v>
      </c>
      <c r="J8" s="45">
        <f>SUM(C8:I8)</f>
        <v>-4</v>
      </c>
      <c r="K8" s="75">
        <v>-1</v>
      </c>
      <c r="L8" s="88">
        <v>-1</v>
      </c>
      <c r="M8" s="76">
        <v>-1</v>
      </c>
      <c r="N8" s="83">
        <f>K8+L8+M8</f>
        <v>-3</v>
      </c>
      <c r="O8" s="98">
        <v>0</v>
      </c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</row>
    <row r="9" spans="1:38" ht="18.75" thickBot="1" x14ac:dyDescent="0.25">
      <c r="A9" s="46" t="s">
        <v>6</v>
      </c>
      <c r="B9" s="64"/>
      <c r="C9" s="65">
        <f>C7+C8</f>
        <v>0</v>
      </c>
      <c r="D9" s="66">
        <f t="shared" ref="D9:I9" si="0">D7+D8</f>
        <v>-2</v>
      </c>
      <c r="E9" s="66">
        <f t="shared" si="0"/>
        <v>-2</v>
      </c>
      <c r="F9" s="66">
        <f t="shared" si="0"/>
        <v>-2</v>
      </c>
      <c r="G9" s="66">
        <f t="shared" ref="G9:H9" si="1">G7+G8</f>
        <v>0</v>
      </c>
      <c r="H9" s="66">
        <f t="shared" si="1"/>
        <v>0</v>
      </c>
      <c r="I9" s="66">
        <f t="shared" si="0"/>
        <v>-2</v>
      </c>
      <c r="J9" s="67">
        <f>SUM(C9:I9)</f>
        <v>-8</v>
      </c>
      <c r="K9" s="84">
        <f>K7+K8</f>
        <v>-2</v>
      </c>
      <c r="L9" s="85">
        <f t="shared" ref="L9:M9" si="2">L7+L8</f>
        <v>-2</v>
      </c>
      <c r="M9" s="85">
        <f t="shared" si="2"/>
        <v>-2</v>
      </c>
      <c r="N9" s="90">
        <f>K9+L9+M9</f>
        <v>-6</v>
      </c>
      <c r="O9" s="99">
        <f>O7+O8</f>
        <v>0</v>
      </c>
    </row>
    <row r="10" spans="1:38" ht="15.75" x14ac:dyDescent="0.2">
      <c r="A10" s="173" t="s">
        <v>66</v>
      </c>
      <c r="B10" s="28"/>
      <c r="C10" s="29"/>
      <c r="D10" s="30"/>
      <c r="E10" s="33"/>
      <c r="F10" s="33"/>
      <c r="G10" s="33"/>
      <c r="H10" s="33"/>
      <c r="I10" s="33"/>
      <c r="J10" s="32"/>
      <c r="K10" s="35"/>
      <c r="L10" s="33"/>
      <c r="M10" s="33"/>
      <c r="N10" s="81"/>
      <c r="O10" s="97"/>
    </row>
    <row r="11" spans="1:38" ht="23.25" x14ac:dyDescent="0.35">
      <c r="A11" s="174"/>
      <c r="B11" s="21" t="s">
        <v>8</v>
      </c>
      <c r="C11" s="15">
        <v>0</v>
      </c>
      <c r="D11" s="4">
        <v>-1</v>
      </c>
      <c r="E11" s="7">
        <v>-1</v>
      </c>
      <c r="F11" s="7">
        <v>-1</v>
      </c>
      <c r="G11" s="5">
        <v>0</v>
      </c>
      <c r="H11" s="5">
        <v>0</v>
      </c>
      <c r="I11" s="5">
        <v>0</v>
      </c>
      <c r="J11" s="16">
        <f>SUM(C11:I11)</f>
        <v>-3</v>
      </c>
      <c r="K11" s="70">
        <v>-1</v>
      </c>
      <c r="L11" s="4">
        <v>-1</v>
      </c>
      <c r="M11" s="4">
        <v>-1</v>
      </c>
      <c r="N11" s="82">
        <f>SUM(K11:M11)</f>
        <v>-3</v>
      </c>
      <c r="O11" s="100"/>
      <c r="P11" s="8"/>
      <c r="Q11" s="9"/>
      <c r="R11" s="9"/>
      <c r="S11" s="9"/>
    </row>
    <row r="12" spans="1:38" ht="16.5" thickBot="1" x14ac:dyDescent="0.25">
      <c r="A12" s="175"/>
      <c r="B12" s="41" t="s">
        <v>9</v>
      </c>
      <c r="C12" s="42">
        <v>0</v>
      </c>
      <c r="D12" s="43">
        <v>-1</v>
      </c>
      <c r="E12" s="43">
        <v>-1</v>
      </c>
      <c r="F12" s="43">
        <v>-1</v>
      </c>
      <c r="G12" s="43">
        <v>0</v>
      </c>
      <c r="H12" s="43">
        <v>0</v>
      </c>
      <c r="I12" s="43">
        <v>0</v>
      </c>
      <c r="J12" s="45">
        <f>SUM(C12:I12)</f>
        <v>-3</v>
      </c>
      <c r="K12" s="78">
        <v>-1</v>
      </c>
      <c r="L12" s="76">
        <v>-1</v>
      </c>
      <c r="M12" s="76">
        <v>-1</v>
      </c>
      <c r="N12" s="83">
        <f>SUM(K12:M12)</f>
        <v>-3</v>
      </c>
      <c r="O12" s="98">
        <v>-1</v>
      </c>
      <c r="P12" s="9"/>
      <c r="Q12" s="9"/>
      <c r="R12" s="9"/>
      <c r="S12" s="9"/>
    </row>
    <row r="13" spans="1:38" ht="18.75" thickBot="1" x14ac:dyDescent="0.25">
      <c r="A13" s="62" t="s">
        <v>6</v>
      </c>
      <c r="B13" s="61"/>
      <c r="C13" s="54">
        <f>C11+C12</f>
        <v>0</v>
      </c>
      <c r="D13" s="55">
        <f>SUM(D10:D12)</f>
        <v>-2</v>
      </c>
      <c r="E13" s="55">
        <f t="shared" ref="E13:I13" si="3">E11+E12</f>
        <v>-2</v>
      </c>
      <c r="F13" s="55">
        <f t="shared" si="3"/>
        <v>-2</v>
      </c>
      <c r="G13" s="55">
        <f t="shared" ref="G13:H13" si="4">G11+G12</f>
        <v>0</v>
      </c>
      <c r="H13" s="55">
        <f t="shared" si="4"/>
        <v>0</v>
      </c>
      <c r="I13" s="55">
        <f t="shared" si="3"/>
        <v>0</v>
      </c>
      <c r="J13" s="68">
        <f>SUM(C13:I13)</f>
        <v>-6</v>
      </c>
      <c r="K13" s="84">
        <f>K11+K12</f>
        <v>-2</v>
      </c>
      <c r="L13" s="85">
        <f t="shared" ref="L13:M13" si="5">L11+L12</f>
        <v>-2</v>
      </c>
      <c r="M13" s="85">
        <f t="shared" si="5"/>
        <v>-2</v>
      </c>
      <c r="N13" s="90">
        <f>SUM(K13:M13)</f>
        <v>-6</v>
      </c>
      <c r="O13" s="99">
        <f>O11+O12</f>
        <v>-1</v>
      </c>
      <c r="P13" s="9"/>
      <c r="Q13" s="9"/>
      <c r="R13" s="9"/>
      <c r="S13" s="9"/>
    </row>
    <row r="14" spans="1:38" ht="15.75" x14ac:dyDescent="0.2">
      <c r="A14" s="173" t="s">
        <v>67</v>
      </c>
      <c r="B14" s="28" t="s">
        <v>11</v>
      </c>
      <c r="C14" s="29">
        <v>-1</v>
      </c>
      <c r="D14" s="33">
        <v>0</v>
      </c>
      <c r="E14" s="30">
        <v>0</v>
      </c>
      <c r="F14" s="30">
        <v>0</v>
      </c>
      <c r="G14" s="31">
        <v>-1</v>
      </c>
      <c r="H14" s="31">
        <v>0</v>
      </c>
      <c r="I14" s="31">
        <v>-1</v>
      </c>
      <c r="J14" s="32">
        <f t="shared" ref="J14:J16" si="6">SUM(C14:I14)</f>
        <v>-3</v>
      </c>
      <c r="K14" s="71">
        <v>0</v>
      </c>
      <c r="L14" s="31">
        <v>0</v>
      </c>
      <c r="M14" s="33">
        <v>0</v>
      </c>
      <c r="N14" s="81">
        <f>K14+L14+M14</f>
        <v>0</v>
      </c>
      <c r="O14" s="97">
        <v>0</v>
      </c>
    </row>
    <row r="15" spans="1:38" ht="15.75" x14ac:dyDescent="0.2">
      <c r="A15" s="174"/>
      <c r="B15" s="21" t="s">
        <v>12</v>
      </c>
      <c r="C15" s="17">
        <v>0</v>
      </c>
      <c r="D15" s="6">
        <v>0</v>
      </c>
      <c r="E15" s="4">
        <v>0</v>
      </c>
      <c r="F15" s="4">
        <v>0</v>
      </c>
      <c r="G15" s="5">
        <v>0</v>
      </c>
      <c r="H15" s="5">
        <v>0</v>
      </c>
      <c r="I15" s="5">
        <v>-1</v>
      </c>
      <c r="J15" s="16">
        <f t="shared" si="6"/>
        <v>-1</v>
      </c>
      <c r="K15" s="70">
        <v>0</v>
      </c>
      <c r="L15" s="5">
        <v>0</v>
      </c>
      <c r="M15" s="6">
        <v>0</v>
      </c>
      <c r="N15" s="82">
        <f>K15+L15+M15</f>
        <v>0</v>
      </c>
      <c r="O15" s="100">
        <v>0</v>
      </c>
    </row>
    <row r="16" spans="1:38" ht="15.75" x14ac:dyDescent="0.2">
      <c r="A16" s="174"/>
      <c r="B16" s="21" t="s">
        <v>13</v>
      </c>
      <c r="C16" s="17">
        <v>0</v>
      </c>
      <c r="D16" s="6">
        <v>0</v>
      </c>
      <c r="E16" s="4">
        <v>0</v>
      </c>
      <c r="F16" s="4">
        <v>0</v>
      </c>
      <c r="G16" s="6">
        <v>0</v>
      </c>
      <c r="H16" s="6">
        <v>0</v>
      </c>
      <c r="I16" s="6">
        <v>-1</v>
      </c>
      <c r="J16" s="16">
        <f t="shared" si="6"/>
        <v>-1</v>
      </c>
      <c r="K16" s="70">
        <v>0</v>
      </c>
      <c r="L16" s="5">
        <v>0</v>
      </c>
      <c r="M16" s="6">
        <v>0</v>
      </c>
      <c r="N16" s="82">
        <f>K16+L16+M16</f>
        <v>0</v>
      </c>
      <c r="O16" s="100">
        <v>0</v>
      </c>
    </row>
    <row r="17" spans="1:16" ht="16.5" thickBot="1" x14ac:dyDescent="0.25">
      <c r="A17" s="175"/>
      <c r="B17" s="41" t="s">
        <v>14</v>
      </c>
      <c r="C17" s="42">
        <v>-1</v>
      </c>
      <c r="D17" s="43">
        <v>0</v>
      </c>
      <c r="E17" s="51">
        <v>0</v>
      </c>
      <c r="F17" s="51">
        <v>0</v>
      </c>
      <c r="G17" s="44">
        <v>-1</v>
      </c>
      <c r="H17" s="44">
        <v>0</v>
      </c>
      <c r="I17" s="44">
        <v>-1</v>
      </c>
      <c r="J17" s="45">
        <f>SUM(C17:I17)</f>
        <v>-3</v>
      </c>
      <c r="K17" s="78">
        <v>0</v>
      </c>
      <c r="L17" s="76">
        <v>0</v>
      </c>
      <c r="M17" s="76">
        <v>0</v>
      </c>
      <c r="N17" s="83">
        <f>K17+L17+M17</f>
        <v>0</v>
      </c>
      <c r="O17" s="98">
        <v>0</v>
      </c>
    </row>
    <row r="18" spans="1:16" ht="21" thickBot="1" x14ac:dyDescent="0.35">
      <c r="A18" s="59" t="s">
        <v>6</v>
      </c>
      <c r="B18" s="61"/>
      <c r="C18" s="54">
        <f t="shared" ref="C18:I18" si="7">C14+C15+C16+C17</f>
        <v>-2</v>
      </c>
      <c r="D18" s="55">
        <f t="shared" si="7"/>
        <v>0</v>
      </c>
      <c r="E18" s="55">
        <f t="shared" si="7"/>
        <v>0</v>
      </c>
      <c r="F18" s="55">
        <f t="shared" si="7"/>
        <v>0</v>
      </c>
      <c r="G18" s="55">
        <f t="shared" si="7"/>
        <v>-2</v>
      </c>
      <c r="H18" s="55">
        <f t="shared" si="7"/>
        <v>0</v>
      </c>
      <c r="I18" s="55">
        <f t="shared" si="7"/>
        <v>-4</v>
      </c>
      <c r="J18" s="67">
        <f>SUM(C18:I18)</f>
        <v>-8</v>
      </c>
      <c r="K18" s="79">
        <f t="shared" ref="K18:O18" si="8">K14+K15+K16+K17</f>
        <v>0</v>
      </c>
      <c r="L18" s="80">
        <f t="shared" si="8"/>
        <v>0</v>
      </c>
      <c r="M18" s="80">
        <f t="shared" si="8"/>
        <v>0</v>
      </c>
      <c r="N18" s="91">
        <f>N14+N15+N16+N17</f>
        <v>0</v>
      </c>
      <c r="O18" s="101">
        <f t="shared" si="8"/>
        <v>0</v>
      </c>
      <c r="P18" s="2" t="s">
        <v>15</v>
      </c>
    </row>
    <row r="19" spans="1:16" ht="31.5" x14ac:dyDescent="0.2">
      <c r="A19" s="167" t="s">
        <v>68</v>
      </c>
      <c r="B19" s="28" t="s">
        <v>64</v>
      </c>
      <c r="C19" s="29">
        <v>0</v>
      </c>
      <c r="D19" s="33">
        <v>0</v>
      </c>
      <c r="E19" s="33">
        <v>0</v>
      </c>
      <c r="F19" s="33">
        <v>0</v>
      </c>
      <c r="G19" s="31">
        <v>0</v>
      </c>
      <c r="H19" s="31">
        <v>0</v>
      </c>
      <c r="I19" s="31">
        <v>0</v>
      </c>
      <c r="J19" s="34">
        <f t="shared" ref="J19:J21" si="9">SUM(C19:I19)</f>
        <v>0</v>
      </c>
      <c r="K19" s="71">
        <v>0</v>
      </c>
      <c r="L19" s="31">
        <v>0</v>
      </c>
      <c r="M19" s="33">
        <v>0</v>
      </c>
      <c r="N19" s="81">
        <f>K19+L19+M19</f>
        <v>0</v>
      </c>
      <c r="O19" s="97">
        <v>0</v>
      </c>
    </row>
    <row r="20" spans="1:16" ht="16.5" thickBot="1" x14ac:dyDescent="0.25">
      <c r="A20" s="168"/>
      <c r="B20" s="57"/>
      <c r="C20" s="42"/>
      <c r="D20" s="43"/>
      <c r="E20" s="43"/>
      <c r="F20" s="43"/>
      <c r="G20" s="43"/>
      <c r="H20" s="43"/>
      <c r="I20" s="43"/>
      <c r="J20" s="58"/>
      <c r="K20" s="78"/>
      <c r="L20" s="76"/>
      <c r="M20" s="76"/>
      <c r="N20" s="83"/>
      <c r="O20" s="98"/>
    </row>
    <row r="21" spans="1:16" ht="16.5" thickBot="1" x14ac:dyDescent="0.3">
      <c r="A21" s="59" t="s">
        <v>6</v>
      </c>
      <c r="B21" s="60"/>
      <c r="C21" s="54">
        <f>C19+C20</f>
        <v>0</v>
      </c>
      <c r="D21" s="55">
        <f>D19+D20</f>
        <v>0</v>
      </c>
      <c r="E21" s="55">
        <f>E19+E20</f>
        <v>0</v>
      </c>
      <c r="F21" s="55">
        <f>SUM(F19:F20)</f>
        <v>0</v>
      </c>
      <c r="G21" s="55">
        <f>G19+G20</f>
        <v>0</v>
      </c>
      <c r="H21" s="55">
        <f>H19+H20</f>
        <v>0</v>
      </c>
      <c r="I21" s="55">
        <f>I19+I20</f>
        <v>0</v>
      </c>
      <c r="J21" s="56">
        <f t="shared" si="9"/>
        <v>0</v>
      </c>
      <c r="K21" s="84">
        <f>K19</f>
        <v>0</v>
      </c>
      <c r="L21" s="85">
        <f>L19</f>
        <v>0</v>
      </c>
      <c r="M21" s="85">
        <f>M19</f>
        <v>0</v>
      </c>
      <c r="N21" s="103">
        <f t="shared" ref="N21:N27" si="10">K21+L21+M21</f>
        <v>0</v>
      </c>
      <c r="O21" s="99">
        <f>O19</f>
        <v>0</v>
      </c>
    </row>
    <row r="22" spans="1:16" ht="31.5" x14ac:dyDescent="0.2">
      <c r="A22" s="171" t="s">
        <v>69</v>
      </c>
      <c r="B22" s="28" t="s">
        <v>16</v>
      </c>
      <c r="C22" s="35">
        <v>0</v>
      </c>
      <c r="D22" s="33">
        <v>0</v>
      </c>
      <c r="E22" s="30">
        <v>0</v>
      </c>
      <c r="F22" s="30">
        <v>0</v>
      </c>
      <c r="G22" s="31">
        <v>0</v>
      </c>
      <c r="H22" s="31">
        <v>0</v>
      </c>
      <c r="I22" s="31">
        <v>0</v>
      </c>
      <c r="J22" s="32">
        <f t="shared" ref="J22:J28" si="11">SUM(C22:I22)</f>
        <v>0</v>
      </c>
      <c r="K22" s="71">
        <v>0</v>
      </c>
      <c r="L22" s="31">
        <v>0</v>
      </c>
      <c r="M22" s="33">
        <v>0</v>
      </c>
      <c r="N22" s="81">
        <f t="shared" si="10"/>
        <v>0</v>
      </c>
      <c r="O22" s="97">
        <v>0</v>
      </c>
    </row>
    <row r="23" spans="1:16" ht="16.5" thickBot="1" x14ac:dyDescent="0.25">
      <c r="A23" s="172"/>
      <c r="B23" s="50" t="s">
        <v>17</v>
      </c>
      <c r="C23" s="42">
        <v>0</v>
      </c>
      <c r="D23" s="43">
        <v>0</v>
      </c>
      <c r="E23" s="51">
        <v>0</v>
      </c>
      <c r="F23" s="51">
        <v>0</v>
      </c>
      <c r="G23" s="44">
        <v>0</v>
      </c>
      <c r="H23" s="44">
        <v>0</v>
      </c>
      <c r="I23" s="44">
        <v>0</v>
      </c>
      <c r="J23" s="45">
        <f t="shared" si="11"/>
        <v>0</v>
      </c>
      <c r="K23" s="72">
        <v>0</v>
      </c>
      <c r="L23" s="44">
        <v>0</v>
      </c>
      <c r="M23" s="43">
        <v>0</v>
      </c>
      <c r="N23" s="92">
        <f t="shared" si="10"/>
        <v>0</v>
      </c>
      <c r="O23" s="102">
        <v>0</v>
      </c>
    </row>
    <row r="24" spans="1:16" ht="16.5" thickBot="1" x14ac:dyDescent="0.3">
      <c r="A24" s="52" t="s">
        <v>6</v>
      </c>
      <c r="B24" s="53"/>
      <c r="C24" s="54">
        <f>C22+C23</f>
        <v>0</v>
      </c>
      <c r="D24" s="55">
        <f>D22+D23</f>
        <v>0</v>
      </c>
      <c r="E24" s="55">
        <f>E22+E23</f>
        <v>0</v>
      </c>
      <c r="F24" s="55">
        <f>SUM(F22:F23)</f>
        <v>0</v>
      </c>
      <c r="G24" s="55">
        <f>G22+G23</f>
        <v>0</v>
      </c>
      <c r="H24" s="55">
        <f>H22+H23</f>
        <v>0</v>
      </c>
      <c r="I24" s="55">
        <f>I22+I23</f>
        <v>0</v>
      </c>
      <c r="J24" s="56">
        <f t="shared" si="11"/>
        <v>0</v>
      </c>
      <c r="K24" s="84">
        <f>K22+K23</f>
        <v>0</v>
      </c>
      <c r="L24" s="85">
        <f>L22+L23</f>
        <v>0</v>
      </c>
      <c r="M24" s="85">
        <f>M22+M23</f>
        <v>0</v>
      </c>
      <c r="N24" s="103">
        <f t="shared" si="10"/>
        <v>0</v>
      </c>
      <c r="O24" s="99">
        <f>O22+O23</f>
        <v>0</v>
      </c>
    </row>
    <row r="25" spans="1:16" ht="20.100000000000001" customHeight="1" x14ac:dyDescent="0.2">
      <c r="A25" s="167" t="s">
        <v>70</v>
      </c>
      <c r="B25" s="40" t="s">
        <v>18</v>
      </c>
      <c r="C25" s="35">
        <v>1</v>
      </c>
      <c r="D25" s="33">
        <v>1</v>
      </c>
      <c r="E25" s="33">
        <v>1</v>
      </c>
      <c r="F25" s="33">
        <v>1</v>
      </c>
      <c r="G25" s="33">
        <v>1</v>
      </c>
      <c r="H25" s="33">
        <v>1</v>
      </c>
      <c r="I25" s="33">
        <v>-1</v>
      </c>
      <c r="J25" s="32">
        <f t="shared" si="11"/>
        <v>5</v>
      </c>
      <c r="K25" s="35">
        <v>-1</v>
      </c>
      <c r="L25" s="33">
        <v>-1</v>
      </c>
      <c r="M25" s="33">
        <v>-1</v>
      </c>
      <c r="N25" s="81">
        <f t="shared" si="10"/>
        <v>-3</v>
      </c>
      <c r="O25" s="97">
        <v>0</v>
      </c>
    </row>
    <row r="26" spans="1:16" ht="33.75" customHeight="1" x14ac:dyDescent="0.2">
      <c r="A26" s="168"/>
      <c r="B26" s="21" t="s">
        <v>19</v>
      </c>
      <c r="C26" s="17">
        <v>1</v>
      </c>
      <c r="D26" s="6">
        <v>1</v>
      </c>
      <c r="E26" s="6">
        <v>1</v>
      </c>
      <c r="F26" s="6">
        <v>1</v>
      </c>
      <c r="G26" s="6">
        <v>1</v>
      </c>
      <c r="H26" s="6">
        <v>1</v>
      </c>
      <c r="I26" s="6">
        <v>1</v>
      </c>
      <c r="J26" s="16">
        <f t="shared" si="11"/>
        <v>7</v>
      </c>
      <c r="K26" s="17">
        <v>1</v>
      </c>
      <c r="L26" s="6">
        <v>1</v>
      </c>
      <c r="M26" s="6">
        <v>1</v>
      </c>
      <c r="N26" s="82">
        <f t="shared" si="10"/>
        <v>3</v>
      </c>
      <c r="O26" s="100">
        <v>1</v>
      </c>
    </row>
    <row r="27" spans="1:16" ht="29.1" customHeight="1" thickBot="1" x14ac:dyDescent="0.25">
      <c r="A27" s="168"/>
      <c r="B27" s="41" t="s">
        <v>20</v>
      </c>
      <c r="C27" s="42">
        <v>-1</v>
      </c>
      <c r="D27" s="43">
        <v>-1</v>
      </c>
      <c r="E27" s="43">
        <v>0</v>
      </c>
      <c r="F27" s="43">
        <v>0</v>
      </c>
      <c r="G27" s="44">
        <v>-1</v>
      </c>
      <c r="H27" s="44">
        <v>0</v>
      </c>
      <c r="I27" s="44">
        <v>-1</v>
      </c>
      <c r="J27" s="45">
        <f t="shared" si="11"/>
        <v>-4</v>
      </c>
      <c r="K27" s="75">
        <v>0</v>
      </c>
      <c r="L27" s="76">
        <v>0</v>
      </c>
      <c r="M27" s="76">
        <v>0</v>
      </c>
      <c r="N27" s="83">
        <f t="shared" si="10"/>
        <v>0</v>
      </c>
      <c r="O27" s="98">
        <v>0</v>
      </c>
    </row>
    <row r="28" spans="1:16" ht="29.1" customHeight="1" thickBot="1" x14ac:dyDescent="0.3">
      <c r="A28" s="46" t="s">
        <v>6</v>
      </c>
      <c r="B28" s="47"/>
      <c r="C28" s="46">
        <f>C25+C26+C27</f>
        <v>1</v>
      </c>
      <c r="D28" s="48">
        <f>D25+D26+D27</f>
        <v>1</v>
      </c>
      <c r="E28" s="48">
        <f>E25+E26+E27</f>
        <v>2</v>
      </c>
      <c r="F28" s="48">
        <f>SUM(F25:F27)</f>
        <v>2</v>
      </c>
      <c r="G28" s="48">
        <f>G25+G26+G27</f>
        <v>1</v>
      </c>
      <c r="H28" s="48">
        <f>H25+H26+H27</f>
        <v>2</v>
      </c>
      <c r="I28" s="48">
        <f>I25+I26+I27</f>
        <v>-1</v>
      </c>
      <c r="J28" s="69">
        <f t="shared" si="11"/>
        <v>8</v>
      </c>
      <c r="K28" s="73">
        <f>K25+K26+K27</f>
        <v>0</v>
      </c>
      <c r="L28" s="74">
        <f>L25+L26+L27</f>
        <v>0</v>
      </c>
      <c r="M28" s="74">
        <f>M25+M26+M27</f>
        <v>0</v>
      </c>
      <c r="N28" s="93">
        <f>N25+N26+N27</f>
        <v>0</v>
      </c>
      <c r="O28" s="101">
        <f>O25+O26+O27</f>
        <v>1</v>
      </c>
    </row>
    <row r="29" spans="1:16" ht="20.100000000000001" customHeight="1" thickBot="1" x14ac:dyDescent="0.3">
      <c r="A29" s="19" t="s">
        <v>21</v>
      </c>
      <c r="B29" s="20"/>
      <c r="C29" s="36">
        <f t="shared" ref="C29:H29" si="12">C9+C13+C18+C21+C24+C28</f>
        <v>-1</v>
      </c>
      <c r="D29" s="37">
        <f t="shared" si="12"/>
        <v>-3</v>
      </c>
      <c r="E29" s="37">
        <f t="shared" si="12"/>
        <v>-2</v>
      </c>
      <c r="F29" s="37">
        <f t="shared" si="12"/>
        <v>-2</v>
      </c>
      <c r="G29" s="37">
        <f t="shared" si="12"/>
        <v>-1</v>
      </c>
      <c r="H29" s="37">
        <f t="shared" si="12"/>
        <v>2</v>
      </c>
      <c r="I29" s="38">
        <v>-7</v>
      </c>
      <c r="J29" s="39"/>
      <c r="K29" s="104">
        <f>K9+K13+K18+K21+K24+K28</f>
        <v>-4</v>
      </c>
      <c r="L29" s="105">
        <f>L9+L13+L18+L21+L24+L28</f>
        <v>-4</v>
      </c>
      <c r="M29" s="105">
        <f>M9+M13+M18+M21+M24+M28</f>
        <v>-4</v>
      </c>
      <c r="N29" s="106"/>
      <c r="O29" s="49">
        <f>O9+O13+O18+O24+O28</f>
        <v>0</v>
      </c>
    </row>
    <row r="30" spans="1:16" ht="18.95" customHeight="1" x14ac:dyDescent="0.2"/>
    <row r="32" spans="1:16" x14ac:dyDescent="0.2">
      <c r="A32" s="10" t="s">
        <v>22</v>
      </c>
      <c r="B32" s="10"/>
    </row>
    <row r="33" spans="1:9" x14ac:dyDescent="0.2">
      <c r="A33" s="143" t="s">
        <v>23</v>
      </c>
      <c r="B33" s="143">
        <v>-1</v>
      </c>
      <c r="C33" s="1">
        <v>1</v>
      </c>
    </row>
    <row r="34" spans="1:9" ht="15.75" thickBot="1" x14ac:dyDescent="0.25">
      <c r="A34" s="143" t="s">
        <v>24</v>
      </c>
      <c r="B34" s="143">
        <v>0</v>
      </c>
      <c r="C34" s="1">
        <v>0</v>
      </c>
    </row>
    <row r="35" spans="1:9" ht="92.25" customHeight="1" thickBot="1" x14ac:dyDescent="0.25">
      <c r="A35" s="112" t="s">
        <v>25</v>
      </c>
      <c r="B35" s="143">
        <v>1</v>
      </c>
      <c r="F35" s="148" t="s">
        <v>82</v>
      </c>
      <c r="G35" s="149"/>
      <c r="H35" s="149"/>
      <c r="I35" s="150"/>
    </row>
    <row r="36" spans="1:9" x14ac:dyDescent="0.2">
      <c r="A36" s="11"/>
    </row>
    <row r="37" spans="1:9" x14ac:dyDescent="0.2">
      <c r="A37" s="10"/>
    </row>
    <row r="38" spans="1:9" ht="15.75" x14ac:dyDescent="0.25">
      <c r="D38" s="24" t="s">
        <v>26</v>
      </c>
    </row>
    <row r="42" spans="1:9" ht="15.75" x14ac:dyDescent="0.25">
      <c r="B42" s="137"/>
      <c r="C42" s="141" t="s">
        <v>26</v>
      </c>
      <c r="D42" s="142" t="s">
        <v>15</v>
      </c>
    </row>
    <row r="43" spans="1:9" x14ac:dyDescent="0.2">
      <c r="B43" s="137"/>
      <c r="C43" s="151" t="s">
        <v>72</v>
      </c>
      <c r="D43" s="152"/>
    </row>
    <row r="44" spans="1:9" ht="30" customHeight="1" x14ac:dyDescent="0.2">
      <c r="B44" s="138"/>
      <c r="C44" s="153" t="s">
        <v>71</v>
      </c>
      <c r="D44" s="12" t="s">
        <v>4</v>
      </c>
    </row>
    <row r="45" spans="1:9" ht="15.75" x14ac:dyDescent="0.2">
      <c r="B45" s="138"/>
      <c r="C45" s="153"/>
      <c r="D45" s="12" t="s">
        <v>10</v>
      </c>
    </row>
    <row r="46" spans="1:9" ht="15.75" x14ac:dyDescent="0.2">
      <c r="B46" s="138"/>
      <c r="C46" s="153"/>
      <c r="D46" s="12" t="s">
        <v>7</v>
      </c>
    </row>
    <row r="47" spans="1:9" x14ac:dyDescent="0.2">
      <c r="B47" s="139" t="s">
        <v>39</v>
      </c>
      <c r="C47" s="139"/>
      <c r="D47" s="139"/>
    </row>
    <row r="48" spans="1:9" x14ac:dyDescent="0.2">
      <c r="B48" s="138"/>
      <c r="C48" s="137"/>
      <c r="D48" s="140"/>
    </row>
    <row r="49" spans="2:4" x14ac:dyDescent="0.2">
      <c r="B49" s="138"/>
      <c r="C49" s="137"/>
      <c r="D49" s="140"/>
    </row>
    <row r="50" spans="2:4" x14ac:dyDescent="0.2">
      <c r="C50" s="137"/>
      <c r="D50" s="137"/>
    </row>
  </sheetData>
  <mergeCells count="18">
    <mergeCell ref="Y6:AA6"/>
    <mergeCell ref="A25:A27"/>
    <mergeCell ref="A5:A6"/>
    <mergeCell ref="A7:A8"/>
    <mergeCell ref="A10:A12"/>
    <mergeCell ref="A14:A17"/>
    <mergeCell ref="A19:A20"/>
    <mergeCell ref="A22:A23"/>
    <mergeCell ref="F35:I35"/>
    <mergeCell ref="C43:D43"/>
    <mergeCell ref="C44:C46"/>
    <mergeCell ref="A2:B2"/>
    <mergeCell ref="K4:N4"/>
    <mergeCell ref="C4:J4"/>
    <mergeCell ref="K5:N5"/>
    <mergeCell ref="B5:B6"/>
    <mergeCell ref="C5:I5"/>
    <mergeCell ref="J5:J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F122-232F-6F4E-B0B0-8956449D4B1C}">
  <sheetPr>
    <tabColor rgb="FFFF0000"/>
  </sheetPr>
  <dimension ref="A1:L23"/>
  <sheetViews>
    <sheetView tabSelected="1" topLeftCell="B19" zoomScale="80" zoomScaleNormal="80" workbookViewId="0">
      <selection activeCell="C20" sqref="C20"/>
    </sheetView>
  </sheetViews>
  <sheetFormatPr baseColWidth="10" defaultColWidth="11" defaultRowHeight="15" x14ac:dyDescent="0.2"/>
  <cols>
    <col min="1" max="1" width="15.625" style="1" customWidth="1"/>
    <col min="2" max="2" width="24.625" style="1" customWidth="1"/>
    <col min="3" max="3" width="32.375" style="1" customWidth="1"/>
    <col min="4" max="4" width="15" style="1" customWidth="1"/>
    <col min="5" max="5" width="11.375" style="1" customWidth="1"/>
    <col min="6" max="6" width="13.5" style="1" customWidth="1"/>
    <col min="7" max="7" width="16.5" style="1" customWidth="1"/>
    <col min="8" max="8" width="17.5" style="1" customWidth="1"/>
    <col min="9" max="9" width="37" style="1" customWidth="1"/>
    <col min="10" max="16384" width="11" style="1"/>
  </cols>
  <sheetData>
    <row r="1" spans="1:12" x14ac:dyDescent="0.2">
      <c r="A1" s="154"/>
      <c r="B1" s="154"/>
    </row>
    <row r="2" spans="1:12" ht="18" x14ac:dyDescent="0.25">
      <c r="B2" s="130" t="s">
        <v>27</v>
      </c>
      <c r="C2" s="24"/>
      <c r="J2" s="176" t="s">
        <v>80</v>
      </c>
      <c r="K2" s="176"/>
      <c r="L2" s="176"/>
    </row>
    <row r="3" spans="1:12" ht="15.75" thickBot="1" x14ac:dyDescent="0.25"/>
    <row r="4" spans="1:12" ht="32.25" thickBot="1" x14ac:dyDescent="0.25">
      <c r="A4" s="122" t="s">
        <v>28</v>
      </c>
      <c r="B4" s="123" t="s">
        <v>29</v>
      </c>
      <c r="C4" s="124" t="s">
        <v>30</v>
      </c>
      <c r="D4" s="120" t="s">
        <v>75</v>
      </c>
      <c r="E4" s="121" t="s">
        <v>76</v>
      </c>
      <c r="F4" s="121" t="s">
        <v>77</v>
      </c>
      <c r="G4" s="121" t="s">
        <v>78</v>
      </c>
      <c r="H4" s="125" t="s">
        <v>31</v>
      </c>
    </row>
    <row r="5" spans="1:12" ht="30" customHeight="1" x14ac:dyDescent="0.2">
      <c r="A5" s="177" t="s">
        <v>41</v>
      </c>
      <c r="B5" s="167" t="s">
        <v>57</v>
      </c>
      <c r="C5" s="107" t="s">
        <v>58</v>
      </c>
      <c r="D5" s="29">
        <v>3</v>
      </c>
      <c r="E5" s="30">
        <v>1</v>
      </c>
      <c r="F5" s="30">
        <v>1</v>
      </c>
      <c r="G5" s="107">
        <v>5</v>
      </c>
      <c r="H5" s="126">
        <f>(D5*40+E5*20+F5*20+G5*20)/100</f>
        <v>2.6</v>
      </c>
    </row>
    <row r="6" spans="1:12" ht="30" customHeight="1" x14ac:dyDescent="0.2">
      <c r="A6" s="178"/>
      <c r="B6" s="168"/>
      <c r="C6" s="22" t="s">
        <v>32</v>
      </c>
      <c r="D6" s="15">
        <v>1</v>
      </c>
      <c r="E6" s="4">
        <v>1</v>
      </c>
      <c r="F6" s="4">
        <v>1</v>
      </c>
      <c r="G6" s="22">
        <v>5</v>
      </c>
      <c r="H6" s="126">
        <f t="shared" ref="H6:H15" si="0">(D6*40+E6*20+F6*20+G6*20)/100</f>
        <v>1.8</v>
      </c>
    </row>
    <row r="7" spans="1:12" ht="63" x14ac:dyDescent="0.2">
      <c r="A7" s="178"/>
      <c r="B7" s="23" t="s">
        <v>59</v>
      </c>
      <c r="C7" s="108" t="s">
        <v>53</v>
      </c>
      <c r="D7" s="15">
        <v>3</v>
      </c>
      <c r="E7" s="4">
        <v>3</v>
      </c>
      <c r="F7" s="4">
        <v>1</v>
      </c>
      <c r="G7" s="22">
        <v>3</v>
      </c>
      <c r="H7" s="126">
        <f t="shared" si="0"/>
        <v>2.6</v>
      </c>
    </row>
    <row r="8" spans="1:12" ht="75" customHeight="1" thickBot="1" x14ac:dyDescent="0.25">
      <c r="A8" s="178"/>
      <c r="B8" s="131" t="s">
        <v>60</v>
      </c>
      <c r="C8" s="110" t="s">
        <v>61</v>
      </c>
      <c r="D8" s="15">
        <v>3</v>
      </c>
      <c r="E8" s="4">
        <v>1</v>
      </c>
      <c r="F8" s="4">
        <v>1</v>
      </c>
      <c r="G8" s="22">
        <v>5</v>
      </c>
      <c r="H8" s="126">
        <f t="shared" si="0"/>
        <v>2.6</v>
      </c>
    </row>
    <row r="9" spans="1:12" ht="64.5" customHeight="1" x14ac:dyDescent="0.2">
      <c r="A9" s="178"/>
      <c r="B9" s="132" t="s">
        <v>62</v>
      </c>
      <c r="C9" s="22" t="s">
        <v>35</v>
      </c>
      <c r="D9" s="15">
        <v>1</v>
      </c>
      <c r="E9" s="4">
        <v>1</v>
      </c>
      <c r="F9" s="4">
        <v>1</v>
      </c>
      <c r="G9" s="22">
        <v>1</v>
      </c>
      <c r="H9" s="126">
        <f>(D9*40+E9*20+F9*20+G9*20)/100</f>
        <v>1</v>
      </c>
    </row>
    <row r="10" spans="1:12" ht="23.1" customHeight="1" thickBot="1" x14ac:dyDescent="0.25">
      <c r="A10" s="179"/>
      <c r="B10" s="133" t="s">
        <v>33</v>
      </c>
      <c r="C10" s="77" t="s">
        <v>34</v>
      </c>
      <c r="D10" s="63">
        <v>1</v>
      </c>
      <c r="E10" s="51">
        <v>1</v>
      </c>
      <c r="F10" s="51">
        <v>1</v>
      </c>
      <c r="G10" s="108">
        <v>1</v>
      </c>
      <c r="H10" s="127">
        <f>(D10*40+E10*20+F10*20+G10*20)/100</f>
        <v>1</v>
      </c>
    </row>
    <row r="11" spans="1:12" ht="33.950000000000003" customHeight="1" x14ac:dyDescent="0.2">
      <c r="A11" s="177" t="s">
        <v>42</v>
      </c>
      <c r="B11" s="134" t="s">
        <v>33</v>
      </c>
      <c r="C11" s="107" t="s">
        <v>34</v>
      </c>
      <c r="D11" s="29">
        <v>1</v>
      </c>
      <c r="E11" s="30">
        <v>1</v>
      </c>
      <c r="F11" s="30">
        <v>1</v>
      </c>
      <c r="G11" s="107">
        <v>1</v>
      </c>
      <c r="H11" s="128">
        <f t="shared" si="0"/>
        <v>1</v>
      </c>
      <c r="I11" s="111"/>
    </row>
    <row r="12" spans="1:12" ht="36.950000000000003" customHeight="1" x14ac:dyDescent="0.2">
      <c r="A12" s="178"/>
      <c r="B12" s="175" t="s">
        <v>40</v>
      </c>
      <c r="C12" s="16" t="s">
        <v>79</v>
      </c>
      <c r="D12" s="15">
        <v>1</v>
      </c>
      <c r="E12" s="4">
        <v>1</v>
      </c>
      <c r="F12" s="4">
        <v>1</v>
      </c>
      <c r="G12" s="22">
        <v>1</v>
      </c>
      <c r="H12" s="126">
        <f t="shared" si="0"/>
        <v>1</v>
      </c>
      <c r="I12" s="112"/>
    </row>
    <row r="13" spans="1:12" ht="36.950000000000003" customHeight="1" x14ac:dyDescent="0.2">
      <c r="A13" s="178"/>
      <c r="B13" s="168"/>
      <c r="C13" s="16" t="s">
        <v>56</v>
      </c>
      <c r="D13" s="15">
        <v>1</v>
      </c>
      <c r="E13" s="4">
        <v>1</v>
      </c>
      <c r="F13" s="4">
        <v>1</v>
      </c>
      <c r="G13" s="22">
        <v>1</v>
      </c>
      <c r="H13" s="126">
        <f t="shared" si="0"/>
        <v>1</v>
      </c>
      <c r="I13" s="112"/>
    </row>
    <row r="14" spans="1:12" ht="15.75" x14ac:dyDescent="0.2">
      <c r="A14" s="178"/>
      <c r="B14" s="168"/>
      <c r="C14" s="22" t="s">
        <v>55</v>
      </c>
      <c r="D14" s="15">
        <v>1</v>
      </c>
      <c r="E14" s="4">
        <v>1</v>
      </c>
      <c r="F14" s="4">
        <v>1</v>
      </c>
      <c r="G14" s="22">
        <v>1</v>
      </c>
      <c r="H14" s="126">
        <f t="shared" si="0"/>
        <v>1</v>
      </c>
      <c r="I14" s="113"/>
    </row>
    <row r="15" spans="1:12" ht="30.75" thickBot="1" x14ac:dyDescent="0.25">
      <c r="A15" s="179"/>
      <c r="B15" s="180"/>
      <c r="C15" s="114" t="s">
        <v>54</v>
      </c>
      <c r="D15" s="118">
        <v>1</v>
      </c>
      <c r="E15" s="119">
        <v>1</v>
      </c>
      <c r="F15" s="119">
        <v>1</v>
      </c>
      <c r="G15" s="114">
        <v>1</v>
      </c>
      <c r="H15" s="129">
        <f t="shared" si="0"/>
        <v>1</v>
      </c>
    </row>
    <row r="16" spans="1:12" ht="15.75" x14ac:dyDescent="0.2">
      <c r="A16" s="115"/>
      <c r="B16" s="109"/>
      <c r="C16" s="109"/>
    </row>
    <row r="17" spans="1:9" ht="15.75" x14ac:dyDescent="0.2">
      <c r="A17" s="115"/>
      <c r="B17" s="116"/>
      <c r="C17" s="116"/>
    </row>
    <row r="18" spans="1:9" ht="15.75" thickBot="1" x14ac:dyDescent="0.25">
      <c r="A18" s="109"/>
      <c r="B18" s="109"/>
      <c r="C18" s="109"/>
    </row>
    <row r="19" spans="1:9" ht="48" thickBot="1" x14ac:dyDescent="0.25">
      <c r="G19" s="184" t="s">
        <v>36</v>
      </c>
      <c r="H19" s="185" t="s">
        <v>31</v>
      </c>
      <c r="I19" s="186" t="s">
        <v>30</v>
      </c>
    </row>
    <row r="20" spans="1:9" ht="109.5" customHeight="1" thickBot="1" x14ac:dyDescent="0.25">
      <c r="C20" s="136" t="s">
        <v>81</v>
      </c>
      <c r="G20" s="181" t="str">
        <f>B5</f>
        <v>Emisión Gases químicos como desinfectantes, estaño  (atmósferas peligrosas)</v>
      </c>
      <c r="H20" s="13">
        <f>H5</f>
        <v>2.6</v>
      </c>
      <c r="I20" s="117" t="str">
        <f>C5</f>
        <v>Afectación de la calidad del aire</v>
      </c>
    </row>
    <row r="21" spans="1:9" ht="90.75" thickBot="1" x14ac:dyDescent="0.25">
      <c r="G21" s="181" t="str">
        <f>B5</f>
        <v>Emisión Gases químicos como desinfectantes, estaño  (atmósferas peligrosas)</v>
      </c>
      <c r="H21" s="13">
        <f>H6</f>
        <v>1.8</v>
      </c>
      <c r="I21" s="117" t="str">
        <f t="shared" ref="I21:I23" si="1">C6</f>
        <v>Afección vías respiratorias por inhalación sustancias tóxicas</v>
      </c>
    </row>
    <row r="22" spans="1:9" ht="105.75" thickBot="1" x14ac:dyDescent="0.25">
      <c r="G22" s="182" t="str">
        <f>B7</f>
        <v>Generación de residuos peligrosos(Polímeros, tarjetas electrónicas, semiconductores)</v>
      </c>
      <c r="H22" s="14">
        <f>H7</f>
        <v>2.6</v>
      </c>
      <c r="I22" s="117" t="str">
        <f t="shared" si="1"/>
        <v>Desecho de tarjetas electrónicas, transductores y semiconductores</v>
      </c>
    </row>
    <row r="23" spans="1:9" ht="60.75" thickBot="1" x14ac:dyDescent="0.25">
      <c r="G23" s="183" t="str">
        <f>B8</f>
        <v>Uso de equipos de cómputo, equipos de medición</v>
      </c>
      <c r="H23" s="135">
        <f>H8</f>
        <v>2.6</v>
      </c>
      <c r="I23" s="117" t="str">
        <f t="shared" si="1"/>
        <v>Huella de carbono por uso de energía indirecta</v>
      </c>
    </row>
  </sheetData>
  <mergeCells count="6">
    <mergeCell ref="A1:B1"/>
    <mergeCell ref="J2:L2"/>
    <mergeCell ref="A11:A15"/>
    <mergeCell ref="B5:B6"/>
    <mergeCell ref="A5:A10"/>
    <mergeCell ref="B12:B15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3DC9D44BBAA4EAB7182884DCFD3EE" ma:contentTypeVersion="3" ma:contentTypeDescription="Create a new document." ma:contentTypeScope="" ma:versionID="7cb9f73b15e7cd6ff21ef3a7e16e1031">
  <xsd:schema xmlns:xsd="http://www.w3.org/2001/XMLSchema" xmlns:xs="http://www.w3.org/2001/XMLSchema" xmlns:p="http://schemas.microsoft.com/office/2006/metadata/properties" xmlns:ns2="ff9aa593-1c4f-4705-a351-f54d28ff5f31" targetNamespace="http://schemas.microsoft.com/office/2006/metadata/properties" ma:root="true" ma:fieldsID="7eb629ab9537da0527bfb00ee06412f9" ns2:_="">
    <xsd:import namespace="ff9aa593-1c4f-4705-a351-f54d28ff5f31"/>
    <xsd:element name="properties">
      <xsd:complexType>
        <xsd:sequence>
          <xsd:element name="documentManagement">
            <xsd:complexType>
              <xsd:all>
                <xsd:element ref="ns2:ReferenceId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9aa593-1c4f-4705-a351-f54d28ff5f31" elementFormDefault="qualified">
    <xsd:import namespace="http://schemas.microsoft.com/office/2006/documentManagement/types"/>
    <xsd:import namespace="http://schemas.microsoft.com/office/infopath/2007/PartnerControls"/>
    <xsd:element name="ReferenceId" ma:index="8" nillable="true" ma:displayName="ReferenceId" ma:indexed="true" ma:internalName="ReferenceId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Id xmlns="ff9aa593-1c4f-4705-a351-f54d28ff5f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DE22E5-E735-495A-A4D0-CBCCFAF07D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9aa593-1c4f-4705-a351-f54d28ff5f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0ED897-88A5-4F2D-ABE5-1405F53D5DDF}">
  <ds:schemaRefs>
    <ds:schemaRef ds:uri="http://schemas.microsoft.com/office/2006/metadata/properties"/>
    <ds:schemaRef ds:uri="http://schemas.microsoft.com/office/infopath/2007/PartnerControls"/>
    <ds:schemaRef ds:uri="ff9aa593-1c4f-4705-a351-f54d28ff5f31"/>
  </ds:schemaRefs>
</ds:datastoreItem>
</file>

<file path=customXml/itemProps3.xml><?xml version="1.0" encoding="utf-8"?>
<ds:datastoreItem xmlns:ds="http://schemas.openxmlformats.org/officeDocument/2006/customXml" ds:itemID="{E4A1CE0F-6D0A-4462-BE87-B0EB365E26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 Matriz de Importancia</vt:lpstr>
      <vt:lpstr>2. Matriz Relevancia Ambiental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HP</cp:lastModifiedBy>
  <cp:revision/>
  <dcterms:created xsi:type="dcterms:W3CDTF">2019-10-29T16:40:16Z</dcterms:created>
  <dcterms:modified xsi:type="dcterms:W3CDTF">2025-09-16T03:04:12Z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0x0101000483DC9D44BBAA4EAB7182884DCFD3EE</vt:lpwstr>
  </property>
</Properties>
</file>