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ar\Downloads\TRABAJO DE GRADO\"/>
    </mc:Choice>
  </mc:AlternateContent>
  <xr:revisionPtr revIDLastSave="0" documentId="13_ncr:1_{9536BD03-83CA-4EC4-B43E-1A939F69D3B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Datos" sheetId="1" r:id="rId1"/>
    <sheet name="Precipitacion anual máxima" sheetId="2" r:id="rId2"/>
    <sheet name="CURVA IDF" sheetId="3" r:id="rId3"/>
    <sheet name="CAUDAL DE DISEÑO" sheetId="4" r:id="rId4"/>
    <sheet name="CURVAS IDF Y Q - GUAM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5" l="1"/>
  <c r="L3" i="5"/>
  <c r="L10" i="5"/>
  <c r="L4" i="5"/>
  <c r="L7" i="5"/>
  <c r="B3" i="4"/>
  <c r="G14" i="2"/>
  <c r="B4" i="4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H14" i="2"/>
  <c r="G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11" i="2"/>
  <c r="I18" i="2"/>
  <c r="I12" i="2"/>
  <c r="I13" i="2"/>
  <c r="I14" i="2"/>
  <c r="I15" i="2"/>
  <c r="I16" i="2"/>
  <c r="I17" i="2"/>
  <c r="I19" i="2"/>
  <c r="I20" i="2"/>
  <c r="I21" i="2"/>
  <c r="I22" i="2"/>
  <c r="I23" i="2"/>
  <c r="I24" i="2"/>
  <c r="I25" i="2"/>
  <c r="I26" i="2"/>
  <c r="I27" i="2"/>
  <c r="I28" i="2"/>
  <c r="I11" i="2"/>
  <c r="G12" i="2"/>
  <c r="G13" i="2"/>
  <c r="G15" i="2"/>
  <c r="G16" i="2"/>
  <c r="G17" i="2"/>
  <c r="G18" i="2"/>
  <c r="G19" i="2"/>
  <c r="G20" i="2"/>
  <c r="G21" i="2"/>
  <c r="G22" i="2"/>
  <c r="G23" i="2"/>
  <c r="G24" i="2"/>
  <c r="G25" i="2"/>
  <c r="G26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11" i="2"/>
  <c r="H11" i="2"/>
  <c r="H13" i="2"/>
  <c r="H12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C39" i="2"/>
  <c r="C38" i="2"/>
  <c r="C37" i="2"/>
  <c r="C36" i="2"/>
  <c r="C35" i="2"/>
  <c r="C34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E372" i="1"/>
  <c r="E367" i="1"/>
  <c r="E356" i="1"/>
  <c r="E344" i="1"/>
  <c r="E332" i="1"/>
  <c r="E320" i="1"/>
  <c r="E308" i="1"/>
  <c r="E296" i="1"/>
  <c r="E284" i="1"/>
  <c r="E272" i="1"/>
  <c r="E260" i="1"/>
  <c r="E248" i="1"/>
  <c r="E236" i="1"/>
  <c r="E224" i="1"/>
  <c r="E212" i="1"/>
  <c r="E200" i="1"/>
  <c r="E188" i="1"/>
  <c r="E176" i="1"/>
  <c r="E164" i="1"/>
  <c r="E152" i="1"/>
  <c r="E140" i="1"/>
  <c r="E128" i="1"/>
  <c r="E116" i="1"/>
  <c r="E104" i="1"/>
  <c r="E92" i="1"/>
  <c r="E80" i="1"/>
  <c r="E68" i="1"/>
  <c r="E56" i="1"/>
  <c r="E44" i="1"/>
  <c r="E32" i="1"/>
  <c r="E20" i="1"/>
  <c r="B7" i="4" l="1"/>
  <c r="B6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<sst xmlns="http://schemas.openxmlformats.org/spreadsheetml/2006/main" count="467" uniqueCount="446">
  <si>
    <t>Reporte de información Hidrometeorológica de DHIME generado (27/08/2025 19:26)</t>
  </si>
  <si>
    <t>Nombre estacion:</t>
  </si>
  <si>
    <t>AEROPUERTO SANTIAGO VILA [21185040]</t>
  </si>
  <si>
    <t>Corriente:</t>
  </si>
  <si>
    <t>Categoría de estación:</t>
  </si>
  <si>
    <t>Climática Principal</t>
  </si>
  <si>
    <t>Latitud:</t>
  </si>
  <si>
    <t>4.2754444440</t>
  </si>
  <si>
    <t>Longitud:</t>
  </si>
  <si>
    <t>-74.7980</t>
  </si>
  <si>
    <t>Elevación:</t>
  </si>
  <si>
    <t>305</t>
  </si>
  <si>
    <t>Entidad:</t>
  </si>
  <si>
    <t>INSTITUTO DE HIDROLOGIA METEOROLOGIA Y ESTUDIOS AMBIENTALES</t>
  </si>
  <si>
    <t>Area Operativa:</t>
  </si>
  <si>
    <t>Area Operativa 10 - Tolima</t>
  </si>
  <si>
    <t>Departamento:</t>
  </si>
  <si>
    <t>Tolima</t>
  </si>
  <si>
    <t>Municipio:</t>
  </si>
  <si>
    <t>Flandes</t>
  </si>
  <si>
    <t>Fecha instalacíon:</t>
  </si>
  <si>
    <t>15/01/1951 00:00</t>
  </si>
  <si>
    <t>Fecha suspensión:</t>
  </si>
  <si>
    <t>Variable:</t>
  </si>
  <si>
    <t>PRECIPITACION</t>
  </si>
  <si>
    <t>Frecuencia:</t>
  </si>
  <si>
    <t>Mensual</t>
  </si>
  <si>
    <t>Fecha consulta:</t>
  </si>
  <si>
    <t>01/01/1992 00:00-01/09/2022 00:00</t>
  </si>
  <si>
    <t>Parametro:</t>
  </si>
  <si>
    <t>Precipitación total mensual</t>
  </si>
  <si>
    <t>Unidad medida:</t>
  </si>
  <si>
    <t>mm</t>
  </si>
  <si>
    <t>Fecha</t>
  </si>
  <si>
    <t>Valor:</t>
  </si>
  <si>
    <t>1992-01-01 00:00</t>
  </si>
  <si>
    <t>1992-02-01 00:00</t>
  </si>
  <si>
    <t>1992-03-01 00:00</t>
  </si>
  <si>
    <t>1992-04-01 00:00</t>
  </si>
  <si>
    <t>1992-05-01 00:00</t>
  </si>
  <si>
    <t>1992-06-01 00:00</t>
  </si>
  <si>
    <t>1992-07-01 00:00</t>
  </si>
  <si>
    <t>1992-08-01 00:00</t>
  </si>
  <si>
    <t>1992-09-01 00:00</t>
  </si>
  <si>
    <t>1992-10-01 00:00</t>
  </si>
  <si>
    <t>1992-11-01 00:00</t>
  </si>
  <si>
    <t>1992-12-01 00:00</t>
  </si>
  <si>
    <t>1993-01-01 00:00</t>
  </si>
  <si>
    <t>1993-02-01 00:00</t>
  </si>
  <si>
    <t>1993-03-01 00:00</t>
  </si>
  <si>
    <t>1993-04-01 00:00</t>
  </si>
  <si>
    <t>1993-05-01 00:00</t>
  </si>
  <si>
    <t>1993-06-01 00:00</t>
  </si>
  <si>
    <t>1993-07-01 00:00</t>
  </si>
  <si>
    <t>1993-08-01 00:00</t>
  </si>
  <si>
    <t>1993-09-01 00:00</t>
  </si>
  <si>
    <t>1993-10-01 00:00</t>
  </si>
  <si>
    <t>1993-11-01 00:00</t>
  </si>
  <si>
    <t>1993-12-01 00:00</t>
  </si>
  <si>
    <t>1994-01-01 00:00</t>
  </si>
  <si>
    <t>1994-02-01 00:00</t>
  </si>
  <si>
    <t>1994-03-01 00:00</t>
  </si>
  <si>
    <t>1994-04-01 00:00</t>
  </si>
  <si>
    <t>1994-05-01 00:00</t>
  </si>
  <si>
    <t>1994-06-01 00:00</t>
  </si>
  <si>
    <t>1994-07-01 00:00</t>
  </si>
  <si>
    <t>1994-08-01 00:00</t>
  </si>
  <si>
    <t>1994-09-01 00:00</t>
  </si>
  <si>
    <t>1994-10-01 00:00</t>
  </si>
  <si>
    <t>1994-11-01 00:00</t>
  </si>
  <si>
    <t>1994-12-01 00:00</t>
  </si>
  <si>
    <t>1995-01-01 00:00</t>
  </si>
  <si>
    <t>1995-02-01 00:00</t>
  </si>
  <si>
    <t>1995-03-01 00:00</t>
  </si>
  <si>
    <t>1995-04-01 00:00</t>
  </si>
  <si>
    <t>1995-05-01 00:00</t>
  </si>
  <si>
    <t>1995-06-01 00:00</t>
  </si>
  <si>
    <t>1995-07-01 00:00</t>
  </si>
  <si>
    <t>1995-08-01 00:00</t>
  </si>
  <si>
    <t>1995-09-01 00:00</t>
  </si>
  <si>
    <t>1995-10-01 00:00</t>
  </si>
  <si>
    <t>1995-11-01 00:00</t>
  </si>
  <si>
    <t>1995-12-01 00:00</t>
  </si>
  <si>
    <t>1996-01-01 00:00</t>
  </si>
  <si>
    <t>1996-02-01 00:00</t>
  </si>
  <si>
    <t>1996-03-01 00:00</t>
  </si>
  <si>
    <t>1996-04-01 00:00</t>
  </si>
  <si>
    <t>1996-05-01 00:00</t>
  </si>
  <si>
    <t>1996-06-01 00:00</t>
  </si>
  <si>
    <t>1996-07-01 00:00</t>
  </si>
  <si>
    <t>1996-08-01 00:00</t>
  </si>
  <si>
    <t>1996-09-01 00:00</t>
  </si>
  <si>
    <t>1996-10-01 00:00</t>
  </si>
  <si>
    <t>1996-11-01 00:00</t>
  </si>
  <si>
    <t>1996-12-01 00:00</t>
  </si>
  <si>
    <t>1997-01-01 00:00</t>
  </si>
  <si>
    <t>1997-02-01 00:00</t>
  </si>
  <si>
    <t>1997-03-01 00:00</t>
  </si>
  <si>
    <t>1997-04-01 00:00</t>
  </si>
  <si>
    <t>1997-05-01 00:00</t>
  </si>
  <si>
    <t>1997-06-01 00:00</t>
  </si>
  <si>
    <t>1997-07-01 00:00</t>
  </si>
  <si>
    <t>1997-08-01 00:00</t>
  </si>
  <si>
    <t>1997-09-01 00:00</t>
  </si>
  <si>
    <t>1997-10-01 00:00</t>
  </si>
  <si>
    <t>1997-11-01 00:00</t>
  </si>
  <si>
    <t>1997-12-01 00:00</t>
  </si>
  <si>
    <t>1998-01-01 00:00</t>
  </si>
  <si>
    <t>1998-02-01 00:00</t>
  </si>
  <si>
    <t>1998-03-01 00:00</t>
  </si>
  <si>
    <t>1998-04-01 00:00</t>
  </si>
  <si>
    <t>1998-05-01 00:00</t>
  </si>
  <si>
    <t>1998-06-01 00:00</t>
  </si>
  <si>
    <t>1998-07-01 00:00</t>
  </si>
  <si>
    <t>1998-08-01 00:00</t>
  </si>
  <si>
    <t>1998-09-01 00:00</t>
  </si>
  <si>
    <t>1998-10-01 00:00</t>
  </si>
  <si>
    <t>1998-11-01 00:00</t>
  </si>
  <si>
    <t>1998-12-01 00:00</t>
  </si>
  <si>
    <t>1999-01-01 00:00</t>
  </si>
  <si>
    <t>1999-02-01 00:00</t>
  </si>
  <si>
    <t>1999-03-01 00:00</t>
  </si>
  <si>
    <t>1999-04-01 00:00</t>
  </si>
  <si>
    <t>1999-05-01 00:00</t>
  </si>
  <si>
    <t>1999-06-01 00:00</t>
  </si>
  <si>
    <t>1999-07-01 00:00</t>
  </si>
  <si>
    <t>1999-08-01 00:00</t>
  </si>
  <si>
    <t>1999-09-01 00:00</t>
  </si>
  <si>
    <t>1999-10-01 00:00</t>
  </si>
  <si>
    <t>1999-11-01 00:00</t>
  </si>
  <si>
    <t>1999-12-01 00:00</t>
  </si>
  <si>
    <t>2000-01-01 00:00</t>
  </si>
  <si>
    <t>2000-02-01 00:00</t>
  </si>
  <si>
    <t>2000-03-01 00:00</t>
  </si>
  <si>
    <t>2000-04-01 00:00</t>
  </si>
  <si>
    <t>2000-05-01 00:00</t>
  </si>
  <si>
    <t>2000-06-01 00:00</t>
  </si>
  <si>
    <t>2000-07-01 00:00</t>
  </si>
  <si>
    <t>2000-08-01 00:00</t>
  </si>
  <si>
    <t>2000-09-01 00:00</t>
  </si>
  <si>
    <t>2000-10-01 00:00</t>
  </si>
  <si>
    <t>2000-11-01 00:00</t>
  </si>
  <si>
    <t>2000-12-01 00:00</t>
  </si>
  <si>
    <t>2001-01-01 00:00</t>
  </si>
  <si>
    <t>2001-02-01 00:00</t>
  </si>
  <si>
    <t>2001-03-01 00:00</t>
  </si>
  <si>
    <t>2001-04-01 00:00</t>
  </si>
  <si>
    <t>2001-05-01 00:00</t>
  </si>
  <si>
    <t>2001-06-01 00:00</t>
  </si>
  <si>
    <t>2001-07-01 00:00</t>
  </si>
  <si>
    <t>2001-08-01 00:00</t>
  </si>
  <si>
    <t>2001-09-01 00:00</t>
  </si>
  <si>
    <t>2001-10-01 00:00</t>
  </si>
  <si>
    <t>2001-11-01 00:00</t>
  </si>
  <si>
    <t>2001-12-01 00:00</t>
  </si>
  <si>
    <t>2002-01-01 00:00</t>
  </si>
  <si>
    <t>2002-02-01 00:00</t>
  </si>
  <si>
    <t>2002-03-01 00:00</t>
  </si>
  <si>
    <t>2002-04-01 00:00</t>
  </si>
  <si>
    <t>2002-05-01 00:00</t>
  </si>
  <si>
    <t>2002-06-01 00:00</t>
  </si>
  <si>
    <t>2002-07-01 00:00</t>
  </si>
  <si>
    <t>2002-08-01 00:00</t>
  </si>
  <si>
    <t>2002-09-01 00:00</t>
  </si>
  <si>
    <t>2002-10-01 00:00</t>
  </si>
  <si>
    <t>2002-11-01 00:00</t>
  </si>
  <si>
    <t>2002-12-01 00:00</t>
  </si>
  <si>
    <t>2003-01-01 00:00</t>
  </si>
  <si>
    <t>2003-02-01 00:00</t>
  </si>
  <si>
    <t>2003-03-01 00:00</t>
  </si>
  <si>
    <t>2003-04-01 00:00</t>
  </si>
  <si>
    <t>2003-05-01 00:00</t>
  </si>
  <si>
    <t>2003-06-01 00:00</t>
  </si>
  <si>
    <t>2003-07-01 00:00</t>
  </si>
  <si>
    <t>2003-08-01 00:00</t>
  </si>
  <si>
    <t>2003-09-01 00:00</t>
  </si>
  <si>
    <t>2003-10-01 00:00</t>
  </si>
  <si>
    <t>2003-11-01 00:00</t>
  </si>
  <si>
    <t>2003-12-01 00:00</t>
  </si>
  <si>
    <t>2004-01-01 00:00</t>
  </si>
  <si>
    <t>2004-02-01 00:00</t>
  </si>
  <si>
    <t>2004-03-01 00:00</t>
  </si>
  <si>
    <t>2004-04-01 00:00</t>
  </si>
  <si>
    <t>2004-05-01 00:00</t>
  </si>
  <si>
    <t>2004-06-01 00:00</t>
  </si>
  <si>
    <t>2004-07-01 00:00</t>
  </si>
  <si>
    <t>2004-08-01 00:00</t>
  </si>
  <si>
    <t>2004-09-01 00:00</t>
  </si>
  <si>
    <t>2004-10-01 00:00</t>
  </si>
  <si>
    <t>2004-11-01 00:00</t>
  </si>
  <si>
    <t>2004-12-01 00:00</t>
  </si>
  <si>
    <t>2005-01-01 00:00</t>
  </si>
  <si>
    <t>2005-02-01 00:00</t>
  </si>
  <si>
    <t>2005-03-01 00:00</t>
  </si>
  <si>
    <t>2005-04-01 00:00</t>
  </si>
  <si>
    <t>2005-05-01 00:00</t>
  </si>
  <si>
    <t>2005-06-01 00:00</t>
  </si>
  <si>
    <t>2005-07-01 00:00</t>
  </si>
  <si>
    <t>2005-08-01 00:00</t>
  </si>
  <si>
    <t>2005-09-01 00:00</t>
  </si>
  <si>
    <t>2005-10-01 00:00</t>
  </si>
  <si>
    <t>2005-11-01 00:00</t>
  </si>
  <si>
    <t>2005-12-01 00:00</t>
  </si>
  <si>
    <t>2006-01-01 00:00</t>
  </si>
  <si>
    <t>2006-02-01 00:00</t>
  </si>
  <si>
    <t>2006-03-01 00:00</t>
  </si>
  <si>
    <t>2006-04-01 00:00</t>
  </si>
  <si>
    <t>2006-05-01 00:00</t>
  </si>
  <si>
    <t>2006-06-01 00:00</t>
  </si>
  <si>
    <t>2006-07-01 00:00</t>
  </si>
  <si>
    <t>2006-08-01 00:00</t>
  </si>
  <si>
    <t>2006-09-01 00:00</t>
  </si>
  <si>
    <t>2006-10-01 00:00</t>
  </si>
  <si>
    <t>2006-11-01 00:00</t>
  </si>
  <si>
    <t>2006-12-01 00:00</t>
  </si>
  <si>
    <t>2007-01-01 00:00</t>
  </si>
  <si>
    <t>2007-02-01 00:00</t>
  </si>
  <si>
    <t>2007-03-01 00:00</t>
  </si>
  <si>
    <t>2007-04-01 00:00</t>
  </si>
  <si>
    <t>2007-05-01 00:00</t>
  </si>
  <si>
    <t>2007-06-01 00:00</t>
  </si>
  <si>
    <t>2007-07-01 00:00</t>
  </si>
  <si>
    <t>2007-08-01 00:00</t>
  </si>
  <si>
    <t>2007-09-01 00:00</t>
  </si>
  <si>
    <t>2007-10-01 00:00</t>
  </si>
  <si>
    <t>2007-11-01 00:00</t>
  </si>
  <si>
    <t>2007-12-01 00:00</t>
  </si>
  <si>
    <t>2008-01-01 00:00</t>
  </si>
  <si>
    <t>2008-02-01 00:00</t>
  </si>
  <si>
    <t>2008-03-01 00:00</t>
  </si>
  <si>
    <t>2008-04-01 00:00</t>
  </si>
  <si>
    <t>2008-05-01 00:00</t>
  </si>
  <si>
    <t>2008-06-01 00:00</t>
  </si>
  <si>
    <t>2008-07-01 00:00</t>
  </si>
  <si>
    <t>2008-08-01 00:00</t>
  </si>
  <si>
    <t>2008-09-01 00:00</t>
  </si>
  <si>
    <t>2008-10-01 00:00</t>
  </si>
  <si>
    <t>2008-11-01 00:00</t>
  </si>
  <si>
    <t>2008-12-01 00:00</t>
  </si>
  <si>
    <t>2009-01-01 00:00</t>
  </si>
  <si>
    <t>2009-02-01 00:00</t>
  </si>
  <si>
    <t>2009-03-01 00:00</t>
  </si>
  <si>
    <t>2009-04-01 00:00</t>
  </si>
  <si>
    <t>2009-05-01 00:00</t>
  </si>
  <si>
    <t>2009-06-01 00:00</t>
  </si>
  <si>
    <t>2009-07-01 00:00</t>
  </si>
  <si>
    <t>2009-08-01 00:00</t>
  </si>
  <si>
    <t>2009-09-01 00:00</t>
  </si>
  <si>
    <t>2009-10-01 00:00</t>
  </si>
  <si>
    <t>2009-11-01 00:00</t>
  </si>
  <si>
    <t>2009-12-01 00:00</t>
  </si>
  <si>
    <t>2010-01-01 00:00</t>
  </si>
  <si>
    <t>2010-02-01 00:00</t>
  </si>
  <si>
    <t>2010-03-01 00:00</t>
  </si>
  <si>
    <t>2010-04-01 00:00</t>
  </si>
  <si>
    <t>2010-05-01 00:00</t>
  </si>
  <si>
    <t>2010-06-01 00:00</t>
  </si>
  <si>
    <t>2010-07-01 00:00</t>
  </si>
  <si>
    <t>2010-08-01 00:00</t>
  </si>
  <si>
    <t>2010-09-01 00:00</t>
  </si>
  <si>
    <t>2010-10-01 00:00</t>
  </si>
  <si>
    <t>2010-11-01 00:00</t>
  </si>
  <si>
    <t>2010-12-01 00:00</t>
  </si>
  <si>
    <t>2011-01-01 00:00</t>
  </si>
  <si>
    <t>2011-02-01 00:00</t>
  </si>
  <si>
    <t>2011-03-01 00:00</t>
  </si>
  <si>
    <t>2011-04-01 00:00</t>
  </si>
  <si>
    <t>2011-05-01 00:00</t>
  </si>
  <si>
    <t>2011-06-01 00:00</t>
  </si>
  <si>
    <t>2011-07-01 00:00</t>
  </si>
  <si>
    <t>2011-08-01 00:00</t>
  </si>
  <si>
    <t>2011-09-01 00:00</t>
  </si>
  <si>
    <t>2011-10-01 00:00</t>
  </si>
  <si>
    <t>2011-11-01 00:00</t>
  </si>
  <si>
    <t>2011-12-01 00:00</t>
  </si>
  <si>
    <t>2012-01-01 00:00</t>
  </si>
  <si>
    <t>2012-02-01 00:00</t>
  </si>
  <si>
    <t>2012-03-01 00:00</t>
  </si>
  <si>
    <t>2012-04-01 00:00</t>
  </si>
  <si>
    <t>2012-05-01 00:00</t>
  </si>
  <si>
    <t>2012-06-01 00:00</t>
  </si>
  <si>
    <t>2012-07-01 00:00</t>
  </si>
  <si>
    <t>2012-08-01 00:00</t>
  </si>
  <si>
    <t>2012-09-01 00:00</t>
  </si>
  <si>
    <t>2012-10-01 00:00</t>
  </si>
  <si>
    <t>2012-11-01 00:00</t>
  </si>
  <si>
    <t>2012-12-01 00:00</t>
  </si>
  <si>
    <t>2013-01-01 00:00</t>
  </si>
  <si>
    <t>2013-02-01 00:00</t>
  </si>
  <si>
    <t>2013-03-01 00:00</t>
  </si>
  <si>
    <t>2013-04-01 00:00</t>
  </si>
  <si>
    <t>2013-05-01 00:00</t>
  </si>
  <si>
    <t>2013-06-01 00:00</t>
  </si>
  <si>
    <t>2013-07-01 00:00</t>
  </si>
  <si>
    <t>2013-08-01 00:00</t>
  </si>
  <si>
    <t>2013-09-01 00:00</t>
  </si>
  <si>
    <t>2013-10-01 00:00</t>
  </si>
  <si>
    <t>2013-11-01 00:00</t>
  </si>
  <si>
    <t>2013-12-01 00:00</t>
  </si>
  <si>
    <t>2014-01-01 00:00</t>
  </si>
  <si>
    <t>2014-02-01 00:00</t>
  </si>
  <si>
    <t>2014-03-01 00:00</t>
  </si>
  <si>
    <t>2014-04-01 00:00</t>
  </si>
  <si>
    <t>2014-05-01 00:00</t>
  </si>
  <si>
    <t>2014-06-01 00:00</t>
  </si>
  <si>
    <t>2014-07-01 00:00</t>
  </si>
  <si>
    <t>2014-08-01 00:00</t>
  </si>
  <si>
    <t>2014-09-01 00:00</t>
  </si>
  <si>
    <t>2014-10-01 00:00</t>
  </si>
  <si>
    <t>2014-11-01 00:00</t>
  </si>
  <si>
    <t>2014-12-01 00:00</t>
  </si>
  <si>
    <t>2015-01-01 00:00</t>
  </si>
  <si>
    <t>2015-02-01 00:00</t>
  </si>
  <si>
    <t>2015-03-01 00:00</t>
  </si>
  <si>
    <t>2015-04-01 00:00</t>
  </si>
  <si>
    <t>2015-05-01 00:00</t>
  </si>
  <si>
    <t>2015-06-01 00:00</t>
  </si>
  <si>
    <t>2015-07-01 00:00</t>
  </si>
  <si>
    <t>2015-08-01 00:00</t>
  </si>
  <si>
    <t>2015-09-01 00:00</t>
  </si>
  <si>
    <t>2015-10-01 00:00</t>
  </si>
  <si>
    <t>2015-11-01 00:00</t>
  </si>
  <si>
    <t>2015-12-01 00:00</t>
  </si>
  <si>
    <t>2016-01-01 00:00</t>
  </si>
  <si>
    <t>2016-02-01 00:00</t>
  </si>
  <si>
    <t>2016-03-01 00:00</t>
  </si>
  <si>
    <t>2016-04-01 00:00</t>
  </si>
  <si>
    <t>2016-05-01 00:00</t>
  </si>
  <si>
    <t>2016-06-01 00:00</t>
  </si>
  <si>
    <t>2016-07-01 00:00</t>
  </si>
  <si>
    <t>2016-08-01 00:00</t>
  </si>
  <si>
    <t>2016-09-01 00:00</t>
  </si>
  <si>
    <t>2016-10-01 00:00</t>
  </si>
  <si>
    <t>2016-11-01 00:00</t>
  </si>
  <si>
    <t>2016-12-01 00:00</t>
  </si>
  <si>
    <t>2017-01-01 00:00</t>
  </si>
  <si>
    <t>2017-02-01 00:00</t>
  </si>
  <si>
    <t>2017-03-01 00:00</t>
  </si>
  <si>
    <t>2017-04-01 00:00</t>
  </si>
  <si>
    <t>2017-05-01 00:00</t>
  </si>
  <si>
    <t>2017-06-01 00:00</t>
  </si>
  <si>
    <t>2017-07-01 00:00</t>
  </si>
  <si>
    <t>2017-08-01 00:00</t>
  </si>
  <si>
    <t>2017-09-01 00:00</t>
  </si>
  <si>
    <t>2017-10-01 00:00</t>
  </si>
  <si>
    <t>2017-11-01 00:00</t>
  </si>
  <si>
    <t>2017-12-01 00:00</t>
  </si>
  <si>
    <t>2018-01-01 00:00</t>
  </si>
  <si>
    <t>2018-02-01 00:00</t>
  </si>
  <si>
    <t>2018-03-01 00:00</t>
  </si>
  <si>
    <t>2018-04-01 00:00</t>
  </si>
  <si>
    <t>2018-05-01 00:00</t>
  </si>
  <si>
    <t>2018-06-01 00:00</t>
  </si>
  <si>
    <t>2018-07-01 00:00</t>
  </si>
  <si>
    <t>2018-08-01 00:00</t>
  </si>
  <si>
    <t>2018-09-01 00:00</t>
  </si>
  <si>
    <t>2018-10-01 00:00</t>
  </si>
  <si>
    <t>2018-11-01 00:00</t>
  </si>
  <si>
    <t>2018-12-01 00:00</t>
  </si>
  <si>
    <t>2019-01-01 00:00</t>
  </si>
  <si>
    <t>2019-02-01 00:00</t>
  </si>
  <si>
    <t>2019-03-01 00:00</t>
  </si>
  <si>
    <t>2019-04-01 00:00</t>
  </si>
  <si>
    <t>2019-05-01 00:00</t>
  </si>
  <si>
    <t>2019-06-01 00:00</t>
  </si>
  <si>
    <t>2019-07-01 00:00</t>
  </si>
  <si>
    <t>2019-08-01 00:00</t>
  </si>
  <si>
    <t>2019-09-01 00:00</t>
  </si>
  <si>
    <t>2019-10-01 00:00</t>
  </si>
  <si>
    <t>2019-11-01 00:00</t>
  </si>
  <si>
    <t>2019-12-01 00:00</t>
  </si>
  <si>
    <t>2020-01-01 00:00</t>
  </si>
  <si>
    <t>2020-02-01 00:00</t>
  </si>
  <si>
    <t>2020-03-01 00:00</t>
  </si>
  <si>
    <t>2020-04-01 00:00</t>
  </si>
  <si>
    <t>2020-05-01 00:00</t>
  </si>
  <si>
    <t>2020-06-01 00:00</t>
  </si>
  <si>
    <t>2020-07-01 00:00</t>
  </si>
  <si>
    <t>2020-08-01 00:00</t>
  </si>
  <si>
    <t>2020-09-01 00:00</t>
  </si>
  <si>
    <t>2020-10-01 00:00</t>
  </si>
  <si>
    <t>2020-11-01 00:00</t>
  </si>
  <si>
    <t>2020-12-01 00:00</t>
  </si>
  <si>
    <t>2021-01-01 00:00</t>
  </si>
  <si>
    <t>2021-02-01 00:00</t>
  </si>
  <si>
    <t>2021-03-01 00:00</t>
  </si>
  <si>
    <t>2021-04-01 00:00</t>
  </si>
  <si>
    <t>2021-05-01 00:00</t>
  </si>
  <si>
    <t>2021-06-01 00:00</t>
  </si>
  <si>
    <t>2021-07-01 00:00</t>
  </si>
  <si>
    <t>2021-08-01 00:00</t>
  </si>
  <si>
    <t>2021-09-01 00:00</t>
  </si>
  <si>
    <t>2021-10-01 00:00</t>
  </si>
  <si>
    <t>2021-11-01 00:00</t>
  </si>
  <si>
    <t>2022-05-01 00:00</t>
  </si>
  <si>
    <t>2022-06-01 00:00</t>
  </si>
  <si>
    <t>2022-07-01 00:00</t>
  </si>
  <si>
    <t>2022-08-01 00:00</t>
  </si>
  <si>
    <t>2022-09-01 00:00</t>
  </si>
  <si>
    <t>precipitacion anual maxima en 24 horas</t>
  </si>
  <si>
    <t>VALORES PRECIPITACION ANUAL MAXIMA EN 24 HORAS</t>
  </si>
  <si>
    <t xml:space="preserve">No. Datos </t>
  </si>
  <si>
    <t>media</t>
  </si>
  <si>
    <t>desviacion estandar</t>
  </si>
  <si>
    <t>coeficiente asim</t>
  </si>
  <si>
    <t>PROMEDIO</t>
  </si>
  <si>
    <t>MAX</t>
  </si>
  <si>
    <t>MIN</t>
  </si>
  <si>
    <t>VALORES DE LOS COEFICIENTES a.b.c y d para el cálculo de las curvas IDF colombbia</t>
  </si>
  <si>
    <t>REGION</t>
  </si>
  <si>
    <t>Andina</t>
  </si>
  <si>
    <t>Caribe</t>
  </si>
  <si>
    <t>Pacifico</t>
  </si>
  <si>
    <t>Orinoquia</t>
  </si>
  <si>
    <t>a</t>
  </si>
  <si>
    <t>b</t>
  </si>
  <si>
    <t>c</t>
  </si>
  <si>
    <t>d</t>
  </si>
  <si>
    <t>DURACION (minutos)</t>
  </si>
  <si>
    <t>PERIODO DE RETORNO (años)</t>
  </si>
  <si>
    <t>Datos técnicos</t>
  </si>
  <si>
    <t>Abreviaturas:</t>
  </si>
  <si>
    <t>Tr:Tiempo de retorno (años)</t>
  </si>
  <si>
    <t>D: Duración: (min)</t>
  </si>
  <si>
    <t>I: Intensidad: (mm/hr)</t>
  </si>
  <si>
    <t>Fecha de reporte: 27/08/2025</t>
  </si>
  <si>
    <t>Yasirley Sevilla Roa: Estudiante de Ingenieria civil</t>
  </si>
  <si>
    <t>1992-2022</t>
  </si>
  <si>
    <t># años:30</t>
  </si>
  <si>
    <t xml:space="preserve"> CAUDAL DE DISEÑO</t>
  </si>
  <si>
    <t>Coeficiente de Escorrentía</t>
  </si>
  <si>
    <t>Intensidad</t>
  </si>
  <si>
    <t>Area</t>
  </si>
  <si>
    <t>ha</t>
  </si>
  <si>
    <t>mm/hr</t>
  </si>
  <si>
    <t>m3/s</t>
  </si>
  <si>
    <t>Q=</t>
  </si>
  <si>
    <t>lt/s</t>
  </si>
  <si>
    <r>
      <rPr>
        <b/>
        <sz val="12"/>
        <rFont val="Arial"/>
        <family val="2"/>
      </rPr>
      <t>CURVAS INTENSIDAD DURACIÓN FRECUENCIA-IDF</t>
    </r>
    <r>
      <rPr>
        <sz val="12"/>
        <rFont val="Arial"/>
        <family val="2"/>
      </rPr>
      <t xml:space="preserve">
ESTACION: AEROPUERTO SANTIAGO VILA (FLANDES)
CODIGO: 21185040</t>
    </r>
  </si>
  <si>
    <t xml:space="preserve">Ventana de informacion </t>
  </si>
  <si>
    <t>Fecha de acturalización:</t>
  </si>
  <si>
    <t>Elaborado por:</t>
  </si>
  <si>
    <t>Lina Tatiana Rivera Gonzalez:          Estudiante de Ingenieria civil</t>
  </si>
  <si>
    <t>TABLA DE VALORES</t>
  </si>
  <si>
    <t>MINUTOS</t>
  </si>
  <si>
    <t>INTERPOLACIÓN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</si>
</sst>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12" borderId="15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64" fontId="1" fillId="12" borderId="26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CURVAS INTENSIDAD DURACIÓN FRECUENCIA-IDF</a:t>
            </a:r>
          </a:p>
          <a:p>
            <a:pPr>
              <a:defRPr b="1"/>
            </a:pPr>
            <a:r>
              <a:rPr lang="es-CO" b="1"/>
              <a:t>ESTACION: AEROPUERTO SANTIAGO VILA (FLANDES)</a:t>
            </a:r>
          </a:p>
          <a:p>
            <a:pPr>
              <a:defRPr b="1"/>
            </a:pPr>
            <a:r>
              <a:rPr lang="es-CO" b="1"/>
              <a:t>CODIGO: 21185040</a:t>
            </a:r>
          </a:p>
        </c:rich>
      </c:tx>
      <c:layout>
        <c:manualLayout>
          <c:xMode val="edge"/>
          <c:yMode val="edge"/>
          <c:x val="0.2878998767969207"/>
          <c:y val="3.37630494755903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207884495231212"/>
          <c:y val="0.20825155256857431"/>
          <c:w val="0.74249615460857299"/>
          <c:h val="0.59479745208609314"/>
        </c:manualLayout>
      </c:layout>
      <c:scatterChart>
        <c:scatterStyle val="smoothMarker"/>
        <c:varyColors val="0"/>
        <c:ser>
          <c:idx val="0"/>
          <c:order val="0"/>
          <c:tx>
            <c:v>2 años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máxima'!$F$11:$F$46</c:f>
              <c:numCache>
                <c:formatCode>0.00</c:formatCode>
                <c:ptCount val="36"/>
                <c:pt idx="0">
                  <c:v>352.82116190828208</c:v>
                </c:pt>
                <c:pt idx="1">
                  <c:v>223.29285608883191</c:v>
                </c:pt>
                <c:pt idx="2">
                  <c:v>170.86558496177685</c:v>
                </c:pt>
                <c:pt idx="3">
                  <c:v>141.31720249044787</c:v>
                </c:pt>
                <c:pt idx="4">
                  <c:v>121.96477613741827</c:v>
                </c:pt>
                <c:pt idx="5">
                  <c:v>108.13712042397907</c:v>
                </c:pt>
                <c:pt idx="6">
                  <c:v>97.67646179050405</c:v>
                </c:pt>
                <c:pt idx="7">
                  <c:v>89.43659044685883</c:v>
                </c:pt>
                <c:pt idx="8">
                  <c:v>82.747440562875326</c:v>
                </c:pt>
                <c:pt idx="9">
                  <c:v>77.188859814023118</c:v>
                </c:pt>
                <c:pt idx="10">
                  <c:v>72.482882100220607</c:v>
                </c:pt>
                <c:pt idx="11">
                  <c:v>68.437636614804873</c:v>
                </c:pt>
                <c:pt idx="12">
                  <c:v>64.916039124152746</c:v>
                </c:pt>
                <c:pt idx="13">
                  <c:v>61.817312793508293</c:v>
                </c:pt>
                <c:pt idx="14">
                  <c:v>59.065569385743096</c:v>
                </c:pt>
                <c:pt idx="15">
                  <c:v>56.602477050165454</c:v>
                </c:pt>
                <c:pt idx="16">
                  <c:v>54.382395969539168</c:v>
                </c:pt>
                <c:pt idx="17">
                  <c:v>52.369059263311627</c:v>
                </c:pt>
                <c:pt idx="18">
                  <c:v>50.533252190860736</c:v>
                </c:pt>
                <c:pt idx="19">
                  <c:v>48.851154145323648</c:v>
                </c:pt>
                <c:pt idx="20">
                  <c:v>47.303131395416884</c:v>
                </c:pt>
                <c:pt idx="21">
                  <c:v>45.872842984162297</c:v>
                </c:pt>
                <c:pt idx="22">
                  <c:v>44.546568384947143</c:v>
                </c:pt>
                <c:pt idx="23">
                  <c:v>43.312694910465567</c:v>
                </c:pt>
                <c:pt idx="24">
                  <c:v>42.161322007429646</c:v>
                </c:pt>
                <c:pt idx="25">
                  <c:v>41.083952287914499</c:v>
                </c:pt>
                <c:pt idx="26">
                  <c:v>40.073247759274103</c:v>
                </c:pt>
                <c:pt idx="27">
                  <c:v>39.122835644953241</c:v>
                </c:pt>
                <c:pt idx="28">
                  <c:v>38.227152336831558</c:v>
                </c:pt>
                <c:pt idx="29">
                  <c:v>37.381316963306716</c:v>
                </c:pt>
                <c:pt idx="30">
                  <c:v>36.581028173778925</c:v>
                </c:pt>
                <c:pt idx="31">
                  <c:v>35.822479280649176</c:v>
                </c:pt>
                <c:pt idx="32">
                  <c:v>35.102288033928097</c:v>
                </c:pt>
                <c:pt idx="33">
                  <c:v>34.417438147173485</c:v>
                </c:pt>
                <c:pt idx="34">
                  <c:v>33.765230327286304</c:v>
                </c:pt>
                <c:pt idx="35">
                  <c:v>33.143241041278536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47-4FD3-89C7-812166C6FABC}"/>
            </c:ext>
          </c:extLst>
        </c:ser>
        <c:ser>
          <c:idx val="1"/>
          <c:order val="1"/>
          <c:tx>
            <c:v>3 años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máxima'!$G$11:$G$46</c:f>
              <c:numCache>
                <c:formatCode>0.00</c:formatCode>
                <c:ptCount val="36"/>
                <c:pt idx="0">
                  <c:v>379.53431886030575</c:v>
                </c:pt>
                <c:pt idx="1">
                  <c:v>240.19903336772541</c:v>
                </c:pt>
                <c:pt idx="2">
                  <c:v>183.80233502545303</c:v>
                </c:pt>
                <c:pt idx="3">
                  <c:v>152.01675517524285</c:v>
                </c:pt>
                <c:pt idx="4">
                  <c:v>131.1990981093646</c:v>
                </c:pt>
                <c:pt idx="5">
                  <c:v>116.32450877280087</c:v>
                </c:pt>
                <c:pt idx="6">
                  <c:v>105.07184204551939</c:v>
                </c:pt>
                <c:pt idx="7">
                  <c:v>96.208105128514674</c:v>
                </c:pt>
                <c:pt idx="8">
                  <c:v>89.012499481617155</c:v>
                </c:pt>
                <c:pt idx="9">
                  <c:v>83.033061777440977</c:v>
                </c:pt>
                <c:pt idx="10">
                  <c:v>77.970780262013861</c:v>
                </c:pt>
                <c:pt idx="11">
                  <c:v>73.619257009763189</c:v>
                </c:pt>
                <c:pt idx="12">
                  <c:v>69.831028725252679</c:v>
                </c:pt>
                <c:pt idx="13">
                  <c:v>66.497688454859926</c:v>
                </c:pt>
                <c:pt idx="14">
                  <c:v>63.537602233569174</c:v>
                </c:pt>
                <c:pt idx="15">
                  <c:v>60.888021729901673</c:v>
                </c:pt>
                <c:pt idx="16">
                  <c:v>58.499851598062506</c:v>
                </c:pt>
                <c:pt idx="17">
                  <c:v>56.334079082316521</c:v>
                </c:pt>
                <c:pt idx="18">
                  <c:v>54.359277505695935</c:v>
                </c:pt>
                <c:pt idx="19">
                  <c:v>52.549822731168753</c:v>
                </c:pt>
                <c:pt idx="20">
                  <c:v>50.884594498291797</c:v>
                </c:pt>
                <c:pt idx="21">
                  <c:v>49.346014626825891</c:v>
                </c:pt>
                <c:pt idx="22">
                  <c:v>47.919323767603274</c:v>
                </c:pt>
                <c:pt idx="23">
                  <c:v>46.592030001650258</c:v>
                </c:pt>
                <c:pt idx="24">
                  <c:v>45.35348317485434</c:v>
                </c:pt>
                <c:pt idx="25">
                  <c:v>44.194542536358298</c:v>
                </c:pt>
                <c:pt idx="26">
                  <c:v>43.107314511905848</c:v>
                </c:pt>
                <c:pt idx="27">
                  <c:v>42.08494382276016</c:v>
                </c:pt>
                <c:pt idx="28">
                  <c:v>41.121445623208068</c:v>
                </c:pt>
                <c:pt idx="29">
                  <c:v>40.211569496100488</c:v>
                </c:pt>
                <c:pt idx="30">
                  <c:v>39.350688422578244</c:v>
                </c:pt>
                <c:pt idx="31">
                  <c:v>38.534707499214363</c:v>
                </c:pt>
                <c:pt idx="32">
                  <c:v>37.759988395646253</c:v>
                </c:pt>
                <c:pt idx="33">
                  <c:v>37.023286453265214</c:v>
                </c:pt>
                <c:pt idx="34">
                  <c:v>36.32169800733012</c:v>
                </c:pt>
                <c:pt idx="35">
                  <c:v>35.652616031842676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447-4FD3-89C7-812166C6FABC}"/>
            </c:ext>
          </c:extLst>
        </c:ser>
        <c:ser>
          <c:idx val="2"/>
          <c:order val="2"/>
          <c:tx>
            <c:v>5 años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máxima'!$H$11:$H$46</c:f>
              <c:numCache>
                <c:formatCode>0.00</c:formatCode>
                <c:ptCount val="36"/>
                <c:pt idx="0">
                  <c:v>416.08669367406094</c:v>
                </c:pt>
                <c:pt idx="1">
                  <c:v>263.3322380906173</c:v>
                </c:pt>
                <c:pt idx="2">
                  <c:v>201.50405923755676</c:v>
                </c:pt>
                <c:pt idx="3">
                  <c:v>166.65725838407528</c:v>
                </c:pt>
                <c:pt idx="4">
                  <c:v>143.83468432913216</c:v>
                </c:pt>
                <c:pt idx="5">
                  <c:v>127.52754584585769</c:v>
                </c:pt>
                <c:pt idx="6">
                  <c:v>115.19115184694242</c:v>
                </c:pt>
                <c:pt idx="7">
                  <c:v>105.47376186632602</c:v>
                </c:pt>
                <c:pt idx="8">
                  <c:v>97.58515834928285</c:v>
                </c:pt>
                <c:pt idx="9">
                  <c:v>91.029850065616358</c:v>
                </c:pt>
                <c:pt idx="10">
                  <c:v>85.480027892679573</c:v>
                </c:pt>
                <c:pt idx="11">
                  <c:v>80.709416033620784</c:v>
                </c:pt>
                <c:pt idx="12">
                  <c:v>76.556349226598513</c:v>
                </c:pt>
                <c:pt idx="13">
                  <c:v>72.901980008649574</c:v>
                </c:pt>
                <c:pt idx="14">
                  <c:v>69.656812371357873</c:v>
                </c:pt>
                <c:pt idx="15">
                  <c:v>66.752054786576608</c:v>
                </c:pt>
                <c:pt idx="16">
                  <c:v>64.133883610193877</c:v>
                </c:pt>
                <c:pt idx="17">
                  <c:v>61.759528827119347</c:v>
                </c:pt>
                <c:pt idx="18">
                  <c:v>59.594537104774425</c:v>
                </c:pt>
                <c:pt idx="19">
                  <c:v>57.610816484339907</c:v>
                </c:pt>
                <c:pt idx="20">
                  <c:v>55.785212645111073</c:v>
                </c:pt>
                <c:pt idx="21">
                  <c:v>54.098454478961308</c:v>
                </c:pt>
                <c:pt idx="22">
                  <c:v>52.534361186182061</c:v>
                </c:pt>
                <c:pt idx="23">
                  <c:v>51.07923777002307</c:v>
                </c:pt>
                <c:pt idx="24">
                  <c:v>49.721408376176626</c:v>
                </c:pt>
                <c:pt idx="25">
                  <c:v>48.450851921929299</c:v>
                </c:pt>
                <c:pt idx="26">
                  <c:v>47.258914614856138</c:v>
                </c:pt>
                <c:pt idx="27">
                  <c:v>46.138080954718866</c:v>
                </c:pt>
                <c:pt idx="28">
                  <c:v>45.081789704387702</c:v>
                </c:pt>
                <c:pt idx="29">
                  <c:v>44.084284786998403</c:v>
                </c:pt>
                <c:pt idx="30">
                  <c:v>43.140493562520788</c:v>
                </c:pt>
                <c:pt idx="31">
                  <c:v>42.245926753587355</c:v>
                </c:pt>
                <c:pt idx="32">
                  <c:v>41.396595627754621</c:v>
                </c:pt>
                <c:pt idx="33">
                  <c:v>40.588943038262677</c:v>
                </c:pt>
                <c:pt idx="34">
                  <c:v>39.819785672821624</c:v>
                </c:pt>
                <c:pt idx="35">
                  <c:v>39.086265426711954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447-4FD3-89C7-812166C6FABC}"/>
            </c:ext>
          </c:extLst>
        </c:ser>
        <c:ser>
          <c:idx val="3"/>
          <c:order val="3"/>
          <c:tx>
            <c:v>10 años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máxima'!$I$11:$I$46</c:f>
              <c:numCache>
                <c:formatCode>0.00</c:formatCode>
                <c:ptCount val="36"/>
                <c:pt idx="0">
                  <c:v>471.37791014935311</c:v>
                </c:pt>
                <c:pt idx="1">
                  <c:v>298.32484901173694</c:v>
                </c:pt>
                <c:pt idx="2">
                  <c:v>228.28070153191814</c:v>
                </c:pt>
                <c:pt idx="3">
                  <c:v>188.80332239089708</c:v>
                </c:pt>
                <c:pt idx="4">
                  <c:v>162.947996023082</c:v>
                </c:pt>
                <c:pt idx="5">
                  <c:v>144.47390162009339</c:v>
                </c:pt>
                <c:pt idx="6">
                  <c:v>130.49819965606247</c:v>
                </c:pt>
                <c:pt idx="7">
                  <c:v>119.48952513988731</c:v>
                </c:pt>
                <c:pt idx="8">
                  <c:v>110.55265333794134</c:v>
                </c:pt>
                <c:pt idx="9">
                  <c:v>103.12625022022949</c:v>
                </c:pt>
                <c:pt idx="10">
                  <c:v>96.838946114252096</c:v>
                </c:pt>
                <c:pt idx="11">
                  <c:v>91.434396816123368</c:v>
                </c:pt>
                <c:pt idx="12">
                  <c:v>86.729454355890951</c:v>
                </c:pt>
                <c:pt idx="13">
                  <c:v>82.589478357955599</c:v>
                </c:pt>
                <c:pt idx="14">
                  <c:v>78.913080236584378</c:v>
                </c:pt>
                <c:pt idx="15">
                  <c:v>75.622327178094935</c:v>
                </c:pt>
                <c:pt idx="16">
                  <c:v>72.656243243424996</c:v>
                </c:pt>
                <c:pt idx="17">
                  <c:v>69.966374971704866</c:v>
                </c:pt>
                <c:pt idx="18">
                  <c:v>67.513690737661506</c:v>
                </c:pt>
                <c:pt idx="19">
                  <c:v>65.266365613842254</c:v>
                </c:pt>
                <c:pt idx="20">
                  <c:v>63.198168443445773</c:v>
                </c:pt>
                <c:pt idx="21">
                  <c:v>61.287267298623604</c:v>
                </c:pt>
                <c:pt idx="22">
                  <c:v>59.515331212134754</c:v>
                </c:pt>
                <c:pt idx="23">
                  <c:v>57.866845342851654</c:v>
                </c:pt>
                <c:pt idx="24">
                  <c:v>56.32858230358206</c:v>
                </c:pt>
                <c:pt idx="25">
                  <c:v>54.889189371206697</c:v>
                </c:pt>
                <c:pt idx="26">
                  <c:v>53.538862803740635</c:v>
                </c:pt>
                <c:pt idx="27">
                  <c:v>52.269088412074019</c:v>
                </c:pt>
                <c:pt idx="28">
                  <c:v>51.072433076394887</c:v>
                </c:pt>
                <c:pt idx="29">
                  <c:v>49.942375829981231</c:v>
                </c:pt>
                <c:pt idx="30">
                  <c:v>48.873169960686951</c:v>
                </c:pt>
                <c:pt idx="31">
                  <c:v>47.859729638525785</c:v>
                </c:pt>
                <c:pt idx="32">
                  <c:v>46.897536092789736</c:v>
                </c:pt>
                <c:pt idx="33">
                  <c:v>45.982559489236898</c:v>
                </c:pt>
                <c:pt idx="34">
                  <c:v>45.111193504672158</c:v>
                </c:pt>
                <c:pt idx="35">
                  <c:v>44.280200238316297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447-4FD3-89C7-812166C6FABC}"/>
            </c:ext>
          </c:extLst>
        </c:ser>
        <c:ser>
          <c:idx val="4"/>
          <c:order val="4"/>
          <c:tx>
            <c:v>25 años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máxima'!$J$11:$J$46</c:f>
              <c:numCache>
                <c:formatCode>0.00</c:formatCode>
                <c:ptCount val="36"/>
                <c:pt idx="0">
                  <c:v>555.90224533079208</c:v>
                </c:pt>
                <c:pt idx="1">
                  <c:v>351.81846631516714</c:v>
                </c:pt>
                <c:pt idx="2">
                  <c:v>269.21447062946515</c:v>
                </c:pt>
                <c:pt idx="3">
                  <c:v>222.65827180946684</c:v>
                </c:pt>
                <c:pt idx="4">
                  <c:v>192.16674118794316</c:v>
                </c:pt>
                <c:pt idx="5">
                  <c:v>170.37999569573188</c:v>
                </c:pt>
                <c:pt idx="6">
                  <c:v>153.89826429805746</c:v>
                </c:pt>
                <c:pt idx="7">
                  <c:v>140.91558787242977</c:v>
                </c:pt>
                <c:pt idx="8">
                  <c:v>130.37621597152523</c:v>
                </c:pt>
                <c:pt idx="9">
                  <c:v>121.61815990020962</c:v>
                </c:pt>
                <c:pt idx="10">
                  <c:v>114.20345845931492</c:v>
                </c:pt>
                <c:pt idx="11">
                  <c:v>107.82980151625027</c:v>
                </c:pt>
                <c:pt idx="12">
                  <c:v>102.28120023163201</c:v>
                </c:pt>
                <c:pt idx="13">
                  <c:v>97.398871417923573</c:v>
                </c:pt>
                <c:pt idx="14">
                  <c:v>93.063246166089797</c:v>
                </c:pt>
                <c:pt idx="15">
                  <c:v>89.182417271363192</c:v>
                </c:pt>
                <c:pt idx="16">
                  <c:v>85.684474996978338</c:v>
                </c:pt>
                <c:pt idx="17">
                  <c:v>82.512277531425696</c:v>
                </c:pt>
                <c:pt idx="18">
                  <c:v>79.619794359356518</c:v>
                </c:pt>
                <c:pt idx="19">
                  <c:v>76.969493920111091</c:v>
                </c:pt>
                <c:pt idx="20">
                  <c:v>74.530441461233849</c:v>
                </c:pt>
                <c:pt idx="21">
                  <c:v>72.276890299544391</c:v>
                </c:pt>
                <c:pt idx="22">
                  <c:v>70.18722248131823</c:v>
                </c:pt>
                <c:pt idx="23">
                  <c:v>68.243141147850139</c:v>
                </c:pt>
                <c:pt idx="24">
                  <c:v>66.429047065315814</c:v>
                </c:pt>
                <c:pt idx="25">
                  <c:v>64.73155181619137</c:v>
                </c:pt>
                <c:pt idx="26">
                  <c:v>63.139093717027649</c:v>
                </c:pt>
                <c:pt idx="27">
                  <c:v>61.641631871250098</c:v>
                </c:pt>
                <c:pt idx="28">
                  <c:v>60.230400301700456</c:v>
                </c:pt>
                <c:pt idx="29">
                  <c:v>58.897708745503778</c:v>
                </c:pt>
                <c:pt idx="30">
                  <c:v>57.636780028514835</c:v>
                </c:pt>
                <c:pt idx="31">
                  <c:v>56.441616363718467</c:v>
                </c:pt>
                <c:pt idx="32">
                  <c:v>55.306888704656146</c:v>
                </c:pt>
                <c:pt idx="33">
                  <c:v>54.227844614153454</c:v>
                </c:pt>
                <c:pt idx="34">
                  <c:v>53.200231107252087</c:v>
                </c:pt>
                <c:pt idx="35">
                  <c:v>52.220229684453926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447-4FD3-89C7-812166C6FABC}"/>
            </c:ext>
          </c:extLst>
        </c:ser>
        <c:ser>
          <c:idx val="5"/>
          <c:order val="5"/>
          <c:tx>
            <c:v>50 años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máxima'!$K$11:$K$46</c:f>
              <c:numCache>
                <c:formatCode>0.00</c:formatCode>
                <c:ptCount val="36"/>
                <c:pt idx="0">
                  <c:v>629.77269553500582</c:v>
                </c:pt>
                <c:pt idx="1">
                  <c:v>398.56947103793561</c:v>
                </c:pt>
                <c:pt idx="2">
                  <c:v>304.98873546456008</c:v>
                </c:pt>
                <c:pt idx="3">
                  <c:v>252.24596806075675</c:v>
                </c:pt>
                <c:pt idx="4">
                  <c:v>217.70260438162919</c:v>
                </c:pt>
                <c:pt idx="5">
                  <c:v>193.02075150046215</c:v>
                </c:pt>
                <c:pt idx="6">
                  <c:v>174.34886359826302</c:v>
                </c:pt>
                <c:pt idx="7">
                  <c:v>159.64099868765976</c:v>
                </c:pt>
                <c:pt idx="8">
                  <c:v>147.70111409998563</c:v>
                </c:pt>
                <c:pt idx="9">
                  <c:v>137.77925351027514</c:v>
                </c:pt>
                <c:pt idx="10">
                  <c:v>129.37925773360601</c:v>
                </c:pt>
                <c:pt idx="11">
                  <c:v>122.15864449240439</c:v>
                </c:pt>
                <c:pt idx="12">
                  <c:v>115.8727235111288</c:v>
                </c:pt>
                <c:pt idx="13">
                  <c:v>110.34161187536316</c:v>
                </c:pt>
                <c:pt idx="14">
                  <c:v>105.42985189487914</c:v>
                </c:pt>
                <c:pt idx="15">
                  <c:v>101.03332337845306</c:v>
                </c:pt>
                <c:pt idx="16">
                  <c:v>97.070560944107527</c:v>
                </c:pt>
                <c:pt idx="17">
                  <c:v>93.476829554406763</c:v>
                </c:pt>
                <c:pt idx="18">
                  <c:v>90.199981980280313</c:v>
                </c:pt>
                <c:pt idx="19">
                  <c:v>87.197499321466793</c:v>
                </c:pt>
                <c:pt idx="20">
                  <c:v>84.43433609541367</c:v>
                </c:pt>
                <c:pt idx="21">
                  <c:v>81.881324299646067</c:v>
                </c:pt>
                <c:pt idx="22">
                  <c:v>79.513973302756412</c:v>
                </c:pt>
                <c:pt idx="23">
                  <c:v>77.311554888366047</c:v>
                </c:pt>
                <c:pt idx="24">
                  <c:v>75.256396935852436</c:v>
                </c:pt>
                <c:pt idx="25">
                  <c:v>73.333331922753175</c:v>
                </c:pt>
                <c:pt idx="26">
                  <c:v>71.529261804201823</c:v>
                </c:pt>
                <c:pt idx="27">
                  <c:v>69.832811410275141</c:v>
                </c:pt>
                <c:pt idx="28">
                  <c:v>68.234049906711647</c:v>
                </c:pt>
                <c:pt idx="29">
                  <c:v>66.724265118626647</c:v>
                </c:pt>
                <c:pt idx="30">
                  <c:v>65.295779294643168</c:v>
                </c:pt>
                <c:pt idx="31">
                  <c:v>63.941797638504291</c:v>
                </c:pt>
                <c:pt idx="32">
                  <c:v>62.656282959353163</c:v>
                </c:pt>
                <c:pt idx="33">
                  <c:v>61.433851297699007</c:v>
                </c:pt>
                <c:pt idx="34">
                  <c:v>60.269684515418142</c:v>
                </c:pt>
                <c:pt idx="35">
                  <c:v>59.159456695963151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F447-4FD3-89C7-812166C6FABC}"/>
            </c:ext>
          </c:extLst>
        </c:ser>
        <c:ser>
          <c:idx val="6"/>
          <c:order val="6"/>
          <c:tx>
            <c:v>100 años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máxima'!$L$11:$L$46</c:f>
              <c:numCache>
                <c:formatCode>0.00</c:formatCode>
                <c:ptCount val="36"/>
                <c:pt idx="0">
                  <c:v>713.45933817090565</c:v>
                </c:pt>
                <c:pt idx="1">
                  <c:v>451.53293090974785</c:v>
                </c:pt>
                <c:pt idx="2">
                  <c:v>345.51682360454345</c:v>
                </c:pt>
                <c:pt idx="3">
                  <c:v>285.7653923468701</c:v>
                </c:pt>
                <c:pt idx="4">
                  <c:v>246.63177229087427</c:v>
                </c:pt>
                <c:pt idx="5">
                  <c:v>218.67009890255846</c:v>
                </c:pt>
                <c:pt idx="6">
                  <c:v>197.51701799010749</c:v>
                </c:pt>
                <c:pt idx="7">
                  <c:v>180.85471484577749</c:v>
                </c:pt>
                <c:pt idx="8">
                  <c:v>167.32821200410982</c:v>
                </c:pt>
                <c:pt idx="9">
                  <c:v>156.08789602987534</c:v>
                </c:pt>
                <c:pt idx="10">
                  <c:v>146.57167617793411</c:v>
                </c:pt>
                <c:pt idx="11">
                  <c:v>138.39155979502334</c:v>
                </c:pt>
                <c:pt idx="12">
                  <c:v>131.27034121109344</c:v>
                </c:pt>
                <c:pt idx="13">
                  <c:v>125.00423397116246</c:v>
                </c:pt>
                <c:pt idx="14">
                  <c:v>119.43978024083133</c:v>
                </c:pt>
                <c:pt idx="15">
                  <c:v>114.45902393332877</c:v>
                </c:pt>
                <c:pt idx="16">
                  <c:v>109.96967423020315</c:v>
                </c:pt>
                <c:pt idx="17">
                  <c:v>105.89839385072949</c:v>
                </c:pt>
                <c:pt idx="18">
                  <c:v>102.18610603943101</c:v>
                </c:pt>
                <c:pt idx="19">
                  <c:v>98.784641819381093</c:v>
                </c:pt>
                <c:pt idx="20">
                  <c:v>95.654298728143559</c:v>
                </c:pt>
                <c:pt idx="21">
                  <c:v>92.762032805748333</c:v>
                </c:pt>
                <c:pt idx="22">
                  <c:v>90.080099010533104</c:v>
                </c:pt>
                <c:pt idx="23">
                  <c:v>87.585014680191534</c:v>
                </c:pt>
                <c:pt idx="24">
                  <c:v>85.256759354051368</c:v>
                </c:pt>
                <c:pt idx="25">
                  <c:v>83.078149990335049</c:v>
                </c:pt>
                <c:pt idx="26">
                  <c:v>81.03434802508454</c:v>
                </c:pt>
                <c:pt idx="27">
                  <c:v>79.112466711601286</c:v>
                </c:pt>
                <c:pt idx="28">
                  <c:v>77.301255567782931</c:v>
                </c:pt>
                <c:pt idx="29">
                  <c:v>75.590844711096707</c:v>
                </c:pt>
                <c:pt idx="30">
                  <c:v>73.972536140732331</c:v>
                </c:pt>
                <c:pt idx="31">
                  <c:v>72.438632141506474</c:v>
                </c:pt>
                <c:pt idx="32">
                  <c:v>70.982293277184965</c:v>
                </c:pt>
                <c:pt idx="33">
                  <c:v>69.597420146821605</c:v>
                </c:pt>
                <c:pt idx="34">
                  <c:v>68.278554359378958</c:v>
                </c:pt>
                <c:pt idx="35">
                  <c:v>67.020795153711305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F447-4FD3-89C7-812166C6F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322240"/>
        <c:axId val="187321408"/>
      </c:scatterChart>
      <c:valAx>
        <c:axId val="187322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Duración (min)</a:t>
                </a:r>
              </a:p>
            </c:rich>
          </c:tx>
          <c:layout>
            <c:manualLayout>
              <c:xMode val="edge"/>
              <c:yMode val="edge"/>
              <c:x val="0.44867864070117863"/>
              <c:y val="0.875876548011132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321408"/>
        <c:crosses val="autoZero"/>
        <c:crossBetween val="midCat"/>
      </c:valAx>
      <c:valAx>
        <c:axId val="18732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Intensidad (mm/hr)</a:t>
                </a:r>
              </a:p>
            </c:rich>
          </c:tx>
          <c:layout>
            <c:manualLayout>
              <c:xMode val="edge"/>
              <c:yMode val="edge"/>
              <c:x val="3.4969098861061552E-2"/>
              <c:y val="0.373595168503822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322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17849256095113"/>
          <c:y val="3.2201405152224825E-2"/>
          <c:w val="0.76639657826057861"/>
          <c:h val="0.77084770141437242"/>
        </c:manualLayout>
      </c:layout>
      <c:scatterChart>
        <c:scatterStyle val="smoothMarker"/>
        <c:varyColors val="0"/>
        <c:ser>
          <c:idx val="0"/>
          <c:order val="0"/>
          <c:tx>
            <c:v>2 años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máxima'!$F$11:$F$46</c:f>
              <c:numCache>
                <c:formatCode>0.00</c:formatCode>
                <c:ptCount val="36"/>
                <c:pt idx="0">
                  <c:v>352.82116190828208</c:v>
                </c:pt>
                <c:pt idx="1">
                  <c:v>223.29285608883191</c:v>
                </c:pt>
                <c:pt idx="2">
                  <c:v>170.86558496177685</c:v>
                </c:pt>
                <c:pt idx="3">
                  <c:v>141.31720249044787</c:v>
                </c:pt>
                <c:pt idx="4">
                  <c:v>121.96477613741827</c:v>
                </c:pt>
                <c:pt idx="5">
                  <c:v>108.13712042397907</c:v>
                </c:pt>
                <c:pt idx="6">
                  <c:v>97.67646179050405</c:v>
                </c:pt>
                <c:pt idx="7">
                  <c:v>89.43659044685883</c:v>
                </c:pt>
                <c:pt idx="8">
                  <c:v>82.747440562875326</c:v>
                </c:pt>
                <c:pt idx="9">
                  <c:v>77.188859814023118</c:v>
                </c:pt>
                <c:pt idx="10">
                  <c:v>72.482882100220607</c:v>
                </c:pt>
                <c:pt idx="11">
                  <c:v>68.437636614804873</c:v>
                </c:pt>
                <c:pt idx="12">
                  <c:v>64.916039124152746</c:v>
                </c:pt>
                <c:pt idx="13">
                  <c:v>61.817312793508293</c:v>
                </c:pt>
                <c:pt idx="14">
                  <c:v>59.065569385743096</c:v>
                </c:pt>
                <c:pt idx="15">
                  <c:v>56.602477050165454</c:v>
                </c:pt>
                <c:pt idx="16">
                  <c:v>54.382395969539168</c:v>
                </c:pt>
                <c:pt idx="17">
                  <c:v>52.369059263311627</c:v>
                </c:pt>
                <c:pt idx="18">
                  <c:v>50.533252190860736</c:v>
                </c:pt>
                <c:pt idx="19">
                  <c:v>48.851154145323648</c:v>
                </c:pt>
                <c:pt idx="20">
                  <c:v>47.303131395416884</c:v>
                </c:pt>
                <c:pt idx="21">
                  <c:v>45.872842984162297</c:v>
                </c:pt>
                <c:pt idx="22">
                  <c:v>44.546568384947143</c:v>
                </c:pt>
                <c:pt idx="23">
                  <c:v>43.312694910465567</c:v>
                </c:pt>
                <c:pt idx="24">
                  <c:v>42.161322007429646</c:v>
                </c:pt>
                <c:pt idx="25">
                  <c:v>41.083952287914499</c:v>
                </c:pt>
                <c:pt idx="26">
                  <c:v>40.073247759274103</c:v>
                </c:pt>
                <c:pt idx="27">
                  <c:v>39.122835644953241</c:v>
                </c:pt>
                <c:pt idx="28">
                  <c:v>38.227152336831558</c:v>
                </c:pt>
                <c:pt idx="29">
                  <c:v>37.381316963306716</c:v>
                </c:pt>
                <c:pt idx="30">
                  <c:v>36.581028173778925</c:v>
                </c:pt>
                <c:pt idx="31">
                  <c:v>35.822479280649176</c:v>
                </c:pt>
                <c:pt idx="32">
                  <c:v>35.102288033928097</c:v>
                </c:pt>
                <c:pt idx="33">
                  <c:v>34.417438147173485</c:v>
                </c:pt>
                <c:pt idx="34">
                  <c:v>33.765230327286304</c:v>
                </c:pt>
                <c:pt idx="35">
                  <c:v>33.143241041278536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303-4FBF-A1D2-C8B974B8AEB7}"/>
            </c:ext>
          </c:extLst>
        </c:ser>
        <c:ser>
          <c:idx val="1"/>
          <c:order val="1"/>
          <c:tx>
            <c:v>3 años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máxima'!$G$11:$G$46</c:f>
              <c:numCache>
                <c:formatCode>0.00</c:formatCode>
                <c:ptCount val="36"/>
                <c:pt idx="0">
                  <c:v>379.53431886030575</c:v>
                </c:pt>
                <c:pt idx="1">
                  <c:v>240.19903336772541</c:v>
                </c:pt>
                <c:pt idx="2">
                  <c:v>183.80233502545303</c:v>
                </c:pt>
                <c:pt idx="3">
                  <c:v>152.01675517524285</c:v>
                </c:pt>
                <c:pt idx="4">
                  <c:v>131.1990981093646</c:v>
                </c:pt>
                <c:pt idx="5">
                  <c:v>116.32450877280087</c:v>
                </c:pt>
                <c:pt idx="6">
                  <c:v>105.07184204551939</c:v>
                </c:pt>
                <c:pt idx="7">
                  <c:v>96.208105128514674</c:v>
                </c:pt>
                <c:pt idx="8">
                  <c:v>89.012499481617155</c:v>
                </c:pt>
                <c:pt idx="9">
                  <c:v>83.033061777440977</c:v>
                </c:pt>
                <c:pt idx="10">
                  <c:v>77.970780262013861</c:v>
                </c:pt>
                <c:pt idx="11">
                  <c:v>73.619257009763189</c:v>
                </c:pt>
                <c:pt idx="12">
                  <c:v>69.831028725252679</c:v>
                </c:pt>
                <c:pt idx="13">
                  <c:v>66.497688454859926</c:v>
                </c:pt>
                <c:pt idx="14">
                  <c:v>63.537602233569174</c:v>
                </c:pt>
                <c:pt idx="15">
                  <c:v>60.888021729901673</c:v>
                </c:pt>
                <c:pt idx="16">
                  <c:v>58.499851598062506</c:v>
                </c:pt>
                <c:pt idx="17">
                  <c:v>56.334079082316521</c:v>
                </c:pt>
                <c:pt idx="18">
                  <c:v>54.359277505695935</c:v>
                </c:pt>
                <c:pt idx="19">
                  <c:v>52.549822731168753</c:v>
                </c:pt>
                <c:pt idx="20">
                  <c:v>50.884594498291797</c:v>
                </c:pt>
                <c:pt idx="21">
                  <c:v>49.346014626825891</c:v>
                </c:pt>
                <c:pt idx="22">
                  <c:v>47.919323767603274</c:v>
                </c:pt>
                <c:pt idx="23">
                  <c:v>46.592030001650258</c:v>
                </c:pt>
                <c:pt idx="24">
                  <c:v>45.35348317485434</c:v>
                </c:pt>
                <c:pt idx="25">
                  <c:v>44.194542536358298</c:v>
                </c:pt>
                <c:pt idx="26">
                  <c:v>43.107314511905848</c:v>
                </c:pt>
                <c:pt idx="27">
                  <c:v>42.08494382276016</c:v>
                </c:pt>
                <c:pt idx="28">
                  <c:v>41.121445623208068</c:v>
                </c:pt>
                <c:pt idx="29">
                  <c:v>40.211569496100488</c:v>
                </c:pt>
                <c:pt idx="30">
                  <c:v>39.350688422578244</c:v>
                </c:pt>
                <c:pt idx="31">
                  <c:v>38.534707499214363</c:v>
                </c:pt>
                <c:pt idx="32">
                  <c:v>37.759988395646253</c:v>
                </c:pt>
                <c:pt idx="33">
                  <c:v>37.023286453265214</c:v>
                </c:pt>
                <c:pt idx="34">
                  <c:v>36.32169800733012</c:v>
                </c:pt>
                <c:pt idx="35">
                  <c:v>35.652616031842676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303-4FBF-A1D2-C8B974B8AEB7}"/>
            </c:ext>
          </c:extLst>
        </c:ser>
        <c:ser>
          <c:idx val="2"/>
          <c:order val="2"/>
          <c:tx>
            <c:v>5 años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máxima'!$H$11:$H$46</c:f>
              <c:numCache>
                <c:formatCode>0.00</c:formatCode>
                <c:ptCount val="36"/>
                <c:pt idx="0">
                  <c:v>416.08669367406094</c:v>
                </c:pt>
                <c:pt idx="1">
                  <c:v>263.3322380906173</c:v>
                </c:pt>
                <c:pt idx="2">
                  <c:v>201.50405923755676</c:v>
                </c:pt>
                <c:pt idx="3">
                  <c:v>166.65725838407528</c:v>
                </c:pt>
                <c:pt idx="4">
                  <c:v>143.83468432913216</c:v>
                </c:pt>
                <c:pt idx="5">
                  <c:v>127.52754584585769</c:v>
                </c:pt>
                <c:pt idx="6">
                  <c:v>115.19115184694242</c:v>
                </c:pt>
                <c:pt idx="7">
                  <c:v>105.47376186632602</c:v>
                </c:pt>
                <c:pt idx="8">
                  <c:v>97.58515834928285</c:v>
                </c:pt>
                <c:pt idx="9">
                  <c:v>91.029850065616358</c:v>
                </c:pt>
                <c:pt idx="10">
                  <c:v>85.480027892679573</c:v>
                </c:pt>
                <c:pt idx="11">
                  <c:v>80.709416033620784</c:v>
                </c:pt>
                <c:pt idx="12">
                  <c:v>76.556349226598513</c:v>
                </c:pt>
                <c:pt idx="13">
                  <c:v>72.901980008649574</c:v>
                </c:pt>
                <c:pt idx="14">
                  <c:v>69.656812371357873</c:v>
                </c:pt>
                <c:pt idx="15">
                  <c:v>66.752054786576608</c:v>
                </c:pt>
                <c:pt idx="16">
                  <c:v>64.133883610193877</c:v>
                </c:pt>
                <c:pt idx="17">
                  <c:v>61.759528827119347</c:v>
                </c:pt>
                <c:pt idx="18">
                  <c:v>59.594537104774425</c:v>
                </c:pt>
                <c:pt idx="19">
                  <c:v>57.610816484339907</c:v>
                </c:pt>
                <c:pt idx="20">
                  <c:v>55.785212645111073</c:v>
                </c:pt>
                <c:pt idx="21">
                  <c:v>54.098454478961308</c:v>
                </c:pt>
                <c:pt idx="22">
                  <c:v>52.534361186182061</c:v>
                </c:pt>
                <c:pt idx="23">
                  <c:v>51.07923777002307</c:v>
                </c:pt>
                <c:pt idx="24">
                  <c:v>49.721408376176626</c:v>
                </c:pt>
                <c:pt idx="25">
                  <c:v>48.450851921929299</c:v>
                </c:pt>
                <c:pt idx="26">
                  <c:v>47.258914614856138</c:v>
                </c:pt>
                <c:pt idx="27">
                  <c:v>46.138080954718866</c:v>
                </c:pt>
                <c:pt idx="28">
                  <c:v>45.081789704387702</c:v>
                </c:pt>
                <c:pt idx="29">
                  <c:v>44.084284786998403</c:v>
                </c:pt>
                <c:pt idx="30">
                  <c:v>43.140493562520788</c:v>
                </c:pt>
                <c:pt idx="31">
                  <c:v>42.245926753587355</c:v>
                </c:pt>
                <c:pt idx="32">
                  <c:v>41.396595627754621</c:v>
                </c:pt>
                <c:pt idx="33">
                  <c:v>40.588943038262677</c:v>
                </c:pt>
                <c:pt idx="34">
                  <c:v>39.819785672821624</c:v>
                </c:pt>
                <c:pt idx="35">
                  <c:v>39.086265426711954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303-4FBF-A1D2-C8B974B8AEB7}"/>
            </c:ext>
          </c:extLst>
        </c:ser>
        <c:ser>
          <c:idx val="3"/>
          <c:order val="3"/>
          <c:tx>
            <c:v>10 años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máxima'!$I$11:$I$46</c:f>
              <c:numCache>
                <c:formatCode>0.00</c:formatCode>
                <c:ptCount val="36"/>
                <c:pt idx="0">
                  <c:v>471.37791014935311</c:v>
                </c:pt>
                <c:pt idx="1">
                  <c:v>298.32484901173694</c:v>
                </c:pt>
                <c:pt idx="2">
                  <c:v>228.28070153191814</c:v>
                </c:pt>
                <c:pt idx="3">
                  <c:v>188.80332239089708</c:v>
                </c:pt>
                <c:pt idx="4">
                  <c:v>162.947996023082</c:v>
                </c:pt>
                <c:pt idx="5">
                  <c:v>144.47390162009339</c:v>
                </c:pt>
                <c:pt idx="6">
                  <c:v>130.49819965606247</c:v>
                </c:pt>
                <c:pt idx="7">
                  <c:v>119.48952513988731</c:v>
                </c:pt>
                <c:pt idx="8">
                  <c:v>110.55265333794134</c:v>
                </c:pt>
                <c:pt idx="9">
                  <c:v>103.12625022022949</c:v>
                </c:pt>
                <c:pt idx="10">
                  <c:v>96.838946114252096</c:v>
                </c:pt>
                <c:pt idx="11">
                  <c:v>91.434396816123368</c:v>
                </c:pt>
                <c:pt idx="12">
                  <c:v>86.729454355890951</c:v>
                </c:pt>
                <c:pt idx="13">
                  <c:v>82.589478357955599</c:v>
                </c:pt>
                <c:pt idx="14">
                  <c:v>78.913080236584378</c:v>
                </c:pt>
                <c:pt idx="15">
                  <c:v>75.622327178094935</c:v>
                </c:pt>
                <c:pt idx="16">
                  <c:v>72.656243243424996</c:v>
                </c:pt>
                <c:pt idx="17">
                  <c:v>69.966374971704866</c:v>
                </c:pt>
                <c:pt idx="18">
                  <c:v>67.513690737661506</c:v>
                </c:pt>
                <c:pt idx="19">
                  <c:v>65.266365613842254</c:v>
                </c:pt>
                <c:pt idx="20">
                  <c:v>63.198168443445773</c:v>
                </c:pt>
                <c:pt idx="21">
                  <c:v>61.287267298623604</c:v>
                </c:pt>
                <c:pt idx="22">
                  <c:v>59.515331212134754</c:v>
                </c:pt>
                <c:pt idx="23">
                  <c:v>57.866845342851654</c:v>
                </c:pt>
                <c:pt idx="24">
                  <c:v>56.32858230358206</c:v>
                </c:pt>
                <c:pt idx="25">
                  <c:v>54.889189371206697</c:v>
                </c:pt>
                <c:pt idx="26">
                  <c:v>53.538862803740635</c:v>
                </c:pt>
                <c:pt idx="27">
                  <c:v>52.269088412074019</c:v>
                </c:pt>
                <c:pt idx="28">
                  <c:v>51.072433076394887</c:v>
                </c:pt>
                <c:pt idx="29">
                  <c:v>49.942375829981231</c:v>
                </c:pt>
                <c:pt idx="30">
                  <c:v>48.873169960686951</c:v>
                </c:pt>
                <c:pt idx="31">
                  <c:v>47.859729638525785</c:v>
                </c:pt>
                <c:pt idx="32">
                  <c:v>46.897536092789736</c:v>
                </c:pt>
                <c:pt idx="33">
                  <c:v>45.982559489236898</c:v>
                </c:pt>
                <c:pt idx="34">
                  <c:v>45.111193504672158</c:v>
                </c:pt>
                <c:pt idx="35">
                  <c:v>44.280200238316297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303-4FBF-A1D2-C8B974B8AEB7}"/>
            </c:ext>
          </c:extLst>
        </c:ser>
        <c:ser>
          <c:idx val="4"/>
          <c:order val="4"/>
          <c:tx>
            <c:v>25 años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máxima'!$J$11:$J$46</c:f>
              <c:numCache>
                <c:formatCode>0.00</c:formatCode>
                <c:ptCount val="36"/>
                <c:pt idx="0">
                  <c:v>555.90224533079208</c:v>
                </c:pt>
                <c:pt idx="1">
                  <c:v>351.81846631516714</c:v>
                </c:pt>
                <c:pt idx="2">
                  <c:v>269.21447062946515</c:v>
                </c:pt>
                <c:pt idx="3">
                  <c:v>222.65827180946684</c:v>
                </c:pt>
                <c:pt idx="4">
                  <c:v>192.16674118794316</c:v>
                </c:pt>
                <c:pt idx="5">
                  <c:v>170.37999569573188</c:v>
                </c:pt>
                <c:pt idx="6">
                  <c:v>153.89826429805746</c:v>
                </c:pt>
                <c:pt idx="7">
                  <c:v>140.91558787242977</c:v>
                </c:pt>
                <c:pt idx="8">
                  <c:v>130.37621597152523</c:v>
                </c:pt>
                <c:pt idx="9">
                  <c:v>121.61815990020962</c:v>
                </c:pt>
                <c:pt idx="10">
                  <c:v>114.20345845931492</c:v>
                </c:pt>
                <c:pt idx="11">
                  <c:v>107.82980151625027</c:v>
                </c:pt>
                <c:pt idx="12">
                  <c:v>102.28120023163201</c:v>
                </c:pt>
                <c:pt idx="13">
                  <c:v>97.398871417923573</c:v>
                </c:pt>
                <c:pt idx="14">
                  <c:v>93.063246166089797</c:v>
                </c:pt>
                <c:pt idx="15">
                  <c:v>89.182417271363192</c:v>
                </c:pt>
                <c:pt idx="16">
                  <c:v>85.684474996978338</c:v>
                </c:pt>
                <c:pt idx="17">
                  <c:v>82.512277531425696</c:v>
                </c:pt>
                <c:pt idx="18">
                  <c:v>79.619794359356518</c:v>
                </c:pt>
                <c:pt idx="19">
                  <c:v>76.969493920111091</c:v>
                </c:pt>
                <c:pt idx="20">
                  <c:v>74.530441461233849</c:v>
                </c:pt>
                <c:pt idx="21">
                  <c:v>72.276890299544391</c:v>
                </c:pt>
                <c:pt idx="22">
                  <c:v>70.18722248131823</c:v>
                </c:pt>
                <c:pt idx="23">
                  <c:v>68.243141147850139</c:v>
                </c:pt>
                <c:pt idx="24">
                  <c:v>66.429047065315814</c:v>
                </c:pt>
                <c:pt idx="25">
                  <c:v>64.73155181619137</c:v>
                </c:pt>
                <c:pt idx="26">
                  <c:v>63.139093717027649</c:v>
                </c:pt>
                <c:pt idx="27">
                  <c:v>61.641631871250098</c:v>
                </c:pt>
                <c:pt idx="28">
                  <c:v>60.230400301700456</c:v>
                </c:pt>
                <c:pt idx="29">
                  <c:v>58.897708745503778</c:v>
                </c:pt>
                <c:pt idx="30">
                  <c:v>57.636780028514835</c:v>
                </c:pt>
                <c:pt idx="31">
                  <c:v>56.441616363718467</c:v>
                </c:pt>
                <c:pt idx="32">
                  <c:v>55.306888704656146</c:v>
                </c:pt>
                <c:pt idx="33">
                  <c:v>54.227844614153454</c:v>
                </c:pt>
                <c:pt idx="34">
                  <c:v>53.200231107252087</c:v>
                </c:pt>
                <c:pt idx="35">
                  <c:v>52.220229684453926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303-4FBF-A1D2-C8B974B8AEB7}"/>
            </c:ext>
          </c:extLst>
        </c:ser>
        <c:ser>
          <c:idx val="5"/>
          <c:order val="5"/>
          <c:tx>
            <c:v>50 años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máxima'!$K$11:$K$46</c:f>
              <c:numCache>
                <c:formatCode>0.00</c:formatCode>
                <c:ptCount val="36"/>
                <c:pt idx="0">
                  <c:v>629.77269553500582</c:v>
                </c:pt>
                <c:pt idx="1">
                  <c:v>398.56947103793561</c:v>
                </c:pt>
                <c:pt idx="2">
                  <c:v>304.98873546456008</c:v>
                </c:pt>
                <c:pt idx="3">
                  <c:v>252.24596806075675</c:v>
                </c:pt>
                <c:pt idx="4">
                  <c:v>217.70260438162919</c:v>
                </c:pt>
                <c:pt idx="5">
                  <c:v>193.02075150046215</c:v>
                </c:pt>
                <c:pt idx="6">
                  <c:v>174.34886359826302</c:v>
                </c:pt>
                <c:pt idx="7">
                  <c:v>159.64099868765976</c:v>
                </c:pt>
                <c:pt idx="8">
                  <c:v>147.70111409998563</c:v>
                </c:pt>
                <c:pt idx="9">
                  <c:v>137.77925351027514</c:v>
                </c:pt>
                <c:pt idx="10">
                  <c:v>129.37925773360601</c:v>
                </c:pt>
                <c:pt idx="11">
                  <c:v>122.15864449240439</c:v>
                </c:pt>
                <c:pt idx="12">
                  <c:v>115.8727235111288</c:v>
                </c:pt>
                <c:pt idx="13">
                  <c:v>110.34161187536316</c:v>
                </c:pt>
                <c:pt idx="14">
                  <c:v>105.42985189487914</c:v>
                </c:pt>
                <c:pt idx="15">
                  <c:v>101.03332337845306</c:v>
                </c:pt>
                <c:pt idx="16">
                  <c:v>97.070560944107527</c:v>
                </c:pt>
                <c:pt idx="17">
                  <c:v>93.476829554406763</c:v>
                </c:pt>
                <c:pt idx="18">
                  <c:v>90.199981980280313</c:v>
                </c:pt>
                <c:pt idx="19">
                  <c:v>87.197499321466793</c:v>
                </c:pt>
                <c:pt idx="20">
                  <c:v>84.43433609541367</c:v>
                </c:pt>
                <c:pt idx="21">
                  <c:v>81.881324299646067</c:v>
                </c:pt>
                <c:pt idx="22">
                  <c:v>79.513973302756412</c:v>
                </c:pt>
                <c:pt idx="23">
                  <c:v>77.311554888366047</c:v>
                </c:pt>
                <c:pt idx="24">
                  <c:v>75.256396935852436</c:v>
                </c:pt>
                <c:pt idx="25">
                  <c:v>73.333331922753175</c:v>
                </c:pt>
                <c:pt idx="26">
                  <c:v>71.529261804201823</c:v>
                </c:pt>
                <c:pt idx="27">
                  <c:v>69.832811410275141</c:v>
                </c:pt>
                <c:pt idx="28">
                  <c:v>68.234049906711647</c:v>
                </c:pt>
                <c:pt idx="29">
                  <c:v>66.724265118626647</c:v>
                </c:pt>
                <c:pt idx="30">
                  <c:v>65.295779294643168</c:v>
                </c:pt>
                <c:pt idx="31">
                  <c:v>63.941797638504291</c:v>
                </c:pt>
                <c:pt idx="32">
                  <c:v>62.656282959353163</c:v>
                </c:pt>
                <c:pt idx="33">
                  <c:v>61.433851297699007</c:v>
                </c:pt>
                <c:pt idx="34">
                  <c:v>60.269684515418142</c:v>
                </c:pt>
                <c:pt idx="35">
                  <c:v>59.159456695963151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B303-4FBF-A1D2-C8B974B8AEB7}"/>
            </c:ext>
          </c:extLst>
        </c:ser>
        <c:ser>
          <c:idx val="6"/>
          <c:order val="6"/>
          <c:tx>
            <c:v>100 años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'Precipitacion anual máxima'!$E$11:$E$46</c:f>
              <c:numCache>
                <c:formatCode>General</c:formatCode>
                <c:ptCount val="3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</c:numCache>
            </c:numRef>
          </c:xVal>
          <c:yVal>
            <c:numRef>
              <c:f>'Precipitacion anual máxima'!$L$11:$L$46</c:f>
              <c:numCache>
                <c:formatCode>0.00</c:formatCode>
                <c:ptCount val="36"/>
                <c:pt idx="0">
                  <c:v>713.45933817090565</c:v>
                </c:pt>
                <c:pt idx="1">
                  <c:v>451.53293090974785</c:v>
                </c:pt>
                <c:pt idx="2">
                  <c:v>345.51682360454345</c:v>
                </c:pt>
                <c:pt idx="3">
                  <c:v>285.7653923468701</c:v>
                </c:pt>
                <c:pt idx="4">
                  <c:v>246.63177229087427</c:v>
                </c:pt>
                <c:pt idx="5">
                  <c:v>218.67009890255846</c:v>
                </c:pt>
                <c:pt idx="6">
                  <c:v>197.51701799010749</c:v>
                </c:pt>
                <c:pt idx="7">
                  <c:v>180.85471484577749</c:v>
                </c:pt>
                <c:pt idx="8">
                  <c:v>167.32821200410982</c:v>
                </c:pt>
                <c:pt idx="9">
                  <c:v>156.08789602987534</c:v>
                </c:pt>
                <c:pt idx="10">
                  <c:v>146.57167617793411</c:v>
                </c:pt>
                <c:pt idx="11">
                  <c:v>138.39155979502334</c:v>
                </c:pt>
                <c:pt idx="12">
                  <c:v>131.27034121109344</c:v>
                </c:pt>
                <c:pt idx="13">
                  <c:v>125.00423397116246</c:v>
                </c:pt>
                <c:pt idx="14">
                  <c:v>119.43978024083133</c:v>
                </c:pt>
                <c:pt idx="15">
                  <c:v>114.45902393332877</c:v>
                </c:pt>
                <c:pt idx="16">
                  <c:v>109.96967423020315</c:v>
                </c:pt>
                <c:pt idx="17">
                  <c:v>105.89839385072949</c:v>
                </c:pt>
                <c:pt idx="18">
                  <c:v>102.18610603943101</c:v>
                </c:pt>
                <c:pt idx="19">
                  <c:v>98.784641819381093</c:v>
                </c:pt>
                <c:pt idx="20">
                  <c:v>95.654298728143559</c:v>
                </c:pt>
                <c:pt idx="21">
                  <c:v>92.762032805748333</c:v>
                </c:pt>
                <c:pt idx="22">
                  <c:v>90.080099010533104</c:v>
                </c:pt>
                <c:pt idx="23">
                  <c:v>87.585014680191534</c:v>
                </c:pt>
                <c:pt idx="24">
                  <c:v>85.256759354051368</c:v>
                </c:pt>
                <c:pt idx="25">
                  <c:v>83.078149990335049</c:v>
                </c:pt>
                <c:pt idx="26">
                  <c:v>81.03434802508454</c:v>
                </c:pt>
                <c:pt idx="27">
                  <c:v>79.112466711601286</c:v>
                </c:pt>
                <c:pt idx="28">
                  <c:v>77.301255567782931</c:v>
                </c:pt>
                <c:pt idx="29">
                  <c:v>75.590844711096707</c:v>
                </c:pt>
                <c:pt idx="30">
                  <c:v>73.972536140732331</c:v>
                </c:pt>
                <c:pt idx="31">
                  <c:v>72.438632141506474</c:v>
                </c:pt>
                <c:pt idx="32">
                  <c:v>70.982293277184965</c:v>
                </c:pt>
                <c:pt idx="33">
                  <c:v>69.597420146821605</c:v>
                </c:pt>
                <c:pt idx="34">
                  <c:v>68.278554359378958</c:v>
                </c:pt>
                <c:pt idx="35">
                  <c:v>67.020795153711305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B303-4FBF-A1D2-C8B974B8A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322240"/>
        <c:axId val="187321408"/>
      </c:scatterChart>
      <c:valAx>
        <c:axId val="187322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Duración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321408"/>
        <c:crosses val="autoZero"/>
        <c:crossBetween val="midCat"/>
      </c:valAx>
      <c:valAx>
        <c:axId val="18732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Intensidad (mm/hr)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154135316418780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322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781859</xdr:colOff>
      <xdr:row>0</xdr:row>
      <xdr:rowOff>4850</xdr:rowOff>
    </xdr:from>
    <xdr:to>
      <xdr:col>19</xdr:col>
      <xdr:colOff>5385</xdr:colOff>
      <xdr:row>16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689B7E-AB04-4DB3-A397-117219AF4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8639" y="4850"/>
          <a:ext cx="4770886" cy="3995650"/>
        </a:xfrm>
        <a:prstGeom prst="rect">
          <a:avLst/>
        </a:prstGeom>
      </xdr:spPr>
    </xdr:pic>
    <xdr:clientData/>
  </xdr:twoCellAnchor>
  <xdr:twoCellAnchor>
    <xdr:from>
      <xdr:col>12</xdr:col>
      <xdr:colOff>771465</xdr:colOff>
      <xdr:row>15</xdr:row>
      <xdr:rowOff>151708</xdr:rowOff>
    </xdr:from>
    <xdr:to>
      <xdr:col>23</xdr:col>
      <xdr:colOff>45720</xdr:colOff>
      <xdr:row>41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C416555-0AEF-4333-B42C-04D3DACB16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12700</xdr:rowOff>
    </xdr:from>
    <xdr:to>
      <xdr:col>14</xdr:col>
      <xdr:colOff>698500</xdr:colOff>
      <xdr:row>39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56A6193-5563-40C5-9188-C64A1AFF9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584200</xdr:colOff>
      <xdr:row>9</xdr:row>
      <xdr:rowOff>139700</xdr:rowOff>
    </xdr:from>
    <xdr:to>
      <xdr:col>11</xdr:col>
      <xdr:colOff>267173</xdr:colOff>
      <xdr:row>14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C552A5-C3CA-4423-94F2-9859580D5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32700" y="2755900"/>
          <a:ext cx="2502373" cy="88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15239</xdr:colOff>
      <xdr:row>0</xdr:row>
      <xdr:rowOff>15240</xdr:rowOff>
    </xdr:from>
    <xdr:to>
      <xdr:col>11</xdr:col>
      <xdr:colOff>50290</xdr:colOff>
      <xdr:row>7</xdr:row>
      <xdr:rowOff>160020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945A3B-A16F-466D-826A-1C8A18029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499" y="15240"/>
          <a:ext cx="5582411" cy="1760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39606</xdr:colOff>
      <xdr:row>31</xdr:row>
      <xdr:rowOff>60960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C71150-97B2-12CB-ED4A-20D2F5E82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171925" cy="6278879"/>
        </a:xfrm>
        <a:prstGeom prst="rect">
          <a:avLst/>
        </a:prstGeom>
      </xdr:spPr>
    </xdr:pic>
    <xdr:clientData/>
  </xdr:twoCellAnchor>
  <xdr:twoCellAnchor editAs="oneCell">
    <xdr:from>
      <xdr:col>12</xdr:col>
      <xdr:colOff>99060</xdr:colOff>
      <xdr:row>9</xdr:row>
      <xdr:rowOff>9998</xdr:rowOff>
    </xdr:from>
    <xdr:to>
      <xdr:col>15</xdr:col>
      <xdr:colOff>616301</xdr:colOff>
      <xdr:row>12</xdr:row>
      <xdr:rowOff>192165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57B4AE5-9AD1-D1AC-3BC4-C2DA8A31E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09020" y="2029298"/>
          <a:ext cx="2894681" cy="753667"/>
        </a:xfrm>
        <a:prstGeom prst="rect">
          <a:avLst/>
        </a:prstGeom>
      </xdr:spPr>
    </xdr:pic>
    <xdr:clientData/>
  </xdr:twoCellAnchor>
  <xdr:twoCellAnchor editAs="oneCell">
    <xdr:from>
      <xdr:col>13</xdr:col>
      <xdr:colOff>160891</xdr:colOff>
      <xdr:row>0</xdr:row>
      <xdr:rowOff>7620</xdr:rowOff>
    </xdr:from>
    <xdr:to>
      <xdr:col>19</xdr:col>
      <xdr:colOff>408431</xdr:colOff>
      <xdr:row>6</xdr:row>
      <xdr:rowOff>175260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5D3B820-4712-4EEA-B4D9-2EBD9621A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63331" y="7620"/>
          <a:ext cx="5002420" cy="157734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2"/>
  <sheetViews>
    <sheetView showGridLines="0" zoomScale="72" zoomScaleNormal="72" workbookViewId="0">
      <selection activeCell="E8" sqref="E8:F8"/>
    </sheetView>
  </sheetViews>
  <sheetFormatPr baseColWidth="10" defaultColWidth="61.88671875" defaultRowHeight="15" x14ac:dyDescent="0.3"/>
  <cols>
    <col min="1" max="1" width="20.21875" style="4" bestFit="1" customWidth="1" collapsed="1"/>
    <col min="2" max="2" width="61.88671875" style="4" collapsed="1"/>
    <col min="3" max="3" width="20.77734375" style="4" customWidth="1" collapsed="1"/>
    <col min="4" max="4" width="27.88671875" style="4" bestFit="1" customWidth="1" collapsed="1"/>
    <col min="5" max="5" width="25.77734375" style="4" bestFit="1" customWidth="1" collapsed="1"/>
    <col min="6" max="6" width="37" style="4" bestFit="1" customWidth="1" collapsed="1"/>
    <col min="7" max="16384" width="61.88671875" style="4"/>
  </cols>
  <sheetData>
    <row r="1" spans="1:6" ht="43.95" customHeight="1" x14ac:dyDescent="0.3">
      <c r="A1" s="16" t="e" vm="1">
        <v>#VALUE!</v>
      </c>
      <c r="B1" s="85" t="s">
        <v>0</v>
      </c>
      <c r="C1" s="86"/>
      <c r="D1" s="86"/>
      <c r="E1" s="86"/>
      <c r="F1" s="86"/>
    </row>
    <row r="2" spans="1:6" ht="15.6" x14ac:dyDescent="0.3">
      <c r="A2" s="15" t="s">
        <v>1</v>
      </c>
      <c r="B2" s="16" t="s">
        <v>2</v>
      </c>
      <c r="C2" s="15" t="s">
        <v>3</v>
      </c>
      <c r="D2" s="16"/>
      <c r="E2" s="15" t="s">
        <v>4</v>
      </c>
      <c r="F2" s="16" t="s">
        <v>5</v>
      </c>
    </row>
    <row r="3" spans="1:6" ht="15.6" x14ac:dyDescent="0.3">
      <c r="A3" s="15" t="s">
        <v>6</v>
      </c>
      <c r="B3" s="16" t="s">
        <v>7</v>
      </c>
      <c r="C3" s="15" t="s">
        <v>8</v>
      </c>
      <c r="D3" s="16" t="s">
        <v>9</v>
      </c>
      <c r="E3" s="15" t="s">
        <v>10</v>
      </c>
      <c r="F3" s="16" t="s">
        <v>11</v>
      </c>
    </row>
    <row r="4" spans="1:6" ht="30" x14ac:dyDescent="0.3">
      <c r="A4" s="15" t="s">
        <v>12</v>
      </c>
      <c r="B4" s="16" t="s">
        <v>13</v>
      </c>
      <c r="C4" s="15" t="s">
        <v>14</v>
      </c>
      <c r="D4" s="16" t="s">
        <v>15</v>
      </c>
      <c r="E4" s="15" t="s">
        <v>16</v>
      </c>
      <c r="F4" s="16" t="s">
        <v>17</v>
      </c>
    </row>
    <row r="5" spans="1:6" ht="15.6" x14ac:dyDescent="0.3">
      <c r="A5" s="15" t="s">
        <v>18</v>
      </c>
      <c r="B5" s="16" t="s">
        <v>19</v>
      </c>
      <c r="C5" s="15" t="s">
        <v>20</v>
      </c>
      <c r="D5" s="16" t="s">
        <v>21</v>
      </c>
      <c r="E5" s="15" t="s">
        <v>22</v>
      </c>
      <c r="F5" s="16"/>
    </row>
    <row r="6" spans="1:6" ht="30" x14ac:dyDescent="0.3">
      <c r="A6" s="15" t="s">
        <v>23</v>
      </c>
      <c r="B6" s="16" t="s">
        <v>24</v>
      </c>
      <c r="C6" s="15" t="s">
        <v>25</v>
      </c>
      <c r="D6" s="16" t="s">
        <v>26</v>
      </c>
      <c r="E6" s="15" t="s">
        <v>27</v>
      </c>
      <c r="F6" s="16" t="s">
        <v>28</v>
      </c>
    </row>
    <row r="7" spans="1:6" ht="16.2" thickBot="1" x14ac:dyDescent="0.35">
      <c r="A7" s="17" t="s">
        <v>29</v>
      </c>
      <c r="B7" s="18" t="s">
        <v>30</v>
      </c>
      <c r="C7" s="17" t="s">
        <v>31</v>
      </c>
      <c r="D7" s="18" t="s">
        <v>32</v>
      </c>
      <c r="E7" s="18"/>
      <c r="F7" s="18"/>
    </row>
    <row r="8" spans="1:6" ht="16.2" thickBot="1" x14ac:dyDescent="0.35">
      <c r="A8" s="87" t="s">
        <v>33</v>
      </c>
      <c r="B8" s="87"/>
      <c r="C8" s="87" t="s">
        <v>34</v>
      </c>
      <c r="D8" s="87"/>
      <c r="E8" s="87" t="s">
        <v>399</v>
      </c>
      <c r="F8" s="87"/>
    </row>
    <row r="9" spans="1:6" ht="15.6" thickBot="1" x14ac:dyDescent="0.35">
      <c r="A9" s="83" t="s">
        <v>35</v>
      </c>
      <c r="B9" s="83"/>
      <c r="C9" s="83">
        <v>42.3</v>
      </c>
      <c r="D9" s="83"/>
      <c r="E9" s="83"/>
      <c r="F9" s="83"/>
    </row>
    <row r="10" spans="1:6" x14ac:dyDescent="0.3">
      <c r="A10" s="83" t="s">
        <v>36</v>
      </c>
      <c r="B10" s="83"/>
      <c r="C10" s="83">
        <v>30.6</v>
      </c>
      <c r="D10" s="83"/>
      <c r="E10" s="83"/>
      <c r="F10" s="83"/>
    </row>
    <row r="11" spans="1:6" x14ac:dyDescent="0.3">
      <c r="A11" s="83" t="s">
        <v>37</v>
      </c>
      <c r="B11" s="83"/>
      <c r="C11" s="83">
        <v>37.799999999999997</v>
      </c>
      <c r="D11" s="83"/>
      <c r="E11" s="83"/>
      <c r="F11" s="83"/>
    </row>
    <row r="12" spans="1:6" x14ac:dyDescent="0.3">
      <c r="A12" s="83" t="s">
        <v>38</v>
      </c>
      <c r="B12" s="83"/>
      <c r="C12" s="83">
        <v>144.80000000000001</v>
      </c>
      <c r="D12" s="83"/>
      <c r="E12" s="83"/>
      <c r="F12" s="83"/>
    </row>
    <row r="13" spans="1:6" x14ac:dyDescent="0.3">
      <c r="A13" s="83" t="s">
        <v>39</v>
      </c>
      <c r="B13" s="83"/>
      <c r="C13" s="83">
        <v>147.30000000000001</v>
      </c>
      <c r="D13" s="83"/>
      <c r="E13" s="83"/>
      <c r="F13" s="83"/>
    </row>
    <row r="14" spans="1:6" x14ac:dyDescent="0.3">
      <c r="A14" s="83" t="s">
        <v>40</v>
      </c>
      <c r="B14" s="83"/>
      <c r="C14" s="83">
        <v>26.3</v>
      </c>
      <c r="D14" s="83"/>
      <c r="E14" s="83"/>
      <c r="F14" s="83"/>
    </row>
    <row r="15" spans="1:6" x14ac:dyDescent="0.3">
      <c r="A15" s="83" t="s">
        <v>41</v>
      </c>
      <c r="B15" s="83"/>
      <c r="C15" s="83">
        <v>10</v>
      </c>
      <c r="D15" s="83"/>
      <c r="E15" s="83"/>
      <c r="F15" s="83"/>
    </row>
    <row r="16" spans="1:6" x14ac:dyDescent="0.3">
      <c r="A16" s="83" t="s">
        <v>42</v>
      </c>
      <c r="B16" s="83"/>
      <c r="C16" s="83">
        <v>55.6</v>
      </c>
      <c r="D16" s="83"/>
      <c r="E16" s="83"/>
      <c r="F16" s="83"/>
    </row>
    <row r="17" spans="1:6" x14ac:dyDescent="0.3">
      <c r="A17" s="83" t="s">
        <v>43</v>
      </c>
      <c r="B17" s="83"/>
      <c r="C17" s="83">
        <v>124.3</v>
      </c>
      <c r="D17" s="83"/>
      <c r="E17" s="83"/>
      <c r="F17" s="83"/>
    </row>
    <row r="18" spans="1:6" x14ac:dyDescent="0.3">
      <c r="A18" s="83" t="s">
        <v>44</v>
      </c>
      <c r="B18" s="83"/>
      <c r="C18" s="83">
        <v>81.400000000000006</v>
      </c>
      <c r="D18" s="83"/>
      <c r="E18" s="83"/>
      <c r="F18" s="83"/>
    </row>
    <row r="19" spans="1:6" x14ac:dyDescent="0.3">
      <c r="A19" s="83" t="s">
        <v>45</v>
      </c>
      <c r="B19" s="83"/>
      <c r="C19" s="83">
        <v>89.5</v>
      </c>
      <c r="D19" s="83"/>
      <c r="E19" s="83"/>
      <c r="F19" s="83"/>
    </row>
    <row r="20" spans="1:6" ht="15.6" x14ac:dyDescent="0.3">
      <c r="A20" s="83" t="s">
        <v>46</v>
      </c>
      <c r="B20" s="83"/>
      <c r="C20" s="83">
        <v>21.2</v>
      </c>
      <c r="D20" s="83"/>
      <c r="E20" s="84">
        <f>+MAX(C9:D20)</f>
        <v>147.30000000000001</v>
      </c>
      <c r="F20" s="84"/>
    </row>
    <row r="21" spans="1:6" x14ac:dyDescent="0.3">
      <c r="A21" s="72" t="s">
        <v>47</v>
      </c>
      <c r="B21" s="72"/>
      <c r="C21" s="82">
        <v>99.6</v>
      </c>
      <c r="D21" s="82"/>
      <c r="E21" s="72"/>
      <c r="F21" s="72"/>
    </row>
    <row r="22" spans="1:6" x14ac:dyDescent="0.3">
      <c r="A22" s="72" t="s">
        <v>48</v>
      </c>
      <c r="B22" s="72"/>
      <c r="C22" s="82">
        <v>136.69999999999999</v>
      </c>
      <c r="D22" s="82"/>
      <c r="E22" s="72"/>
      <c r="F22" s="72"/>
    </row>
    <row r="23" spans="1:6" x14ac:dyDescent="0.3">
      <c r="A23" s="72" t="s">
        <v>49</v>
      </c>
      <c r="B23" s="72"/>
      <c r="C23" s="82">
        <v>144</v>
      </c>
      <c r="D23" s="82"/>
      <c r="E23" s="72"/>
      <c r="F23" s="72"/>
    </row>
    <row r="24" spans="1:6" x14ac:dyDescent="0.3">
      <c r="A24" s="72" t="s">
        <v>50</v>
      </c>
      <c r="B24" s="72"/>
      <c r="C24" s="82">
        <v>216.1</v>
      </c>
      <c r="D24" s="82"/>
      <c r="E24" s="72"/>
      <c r="F24" s="72"/>
    </row>
    <row r="25" spans="1:6" x14ac:dyDescent="0.3">
      <c r="A25" s="72" t="s">
        <v>51</v>
      </c>
      <c r="B25" s="72"/>
      <c r="C25" s="82">
        <v>141.19999999999999</v>
      </c>
      <c r="D25" s="82"/>
      <c r="E25" s="72"/>
      <c r="F25" s="72"/>
    </row>
    <row r="26" spans="1:6" x14ac:dyDescent="0.3">
      <c r="A26" s="72" t="s">
        <v>52</v>
      </c>
      <c r="B26" s="72"/>
      <c r="C26" s="82">
        <v>12.7</v>
      </c>
      <c r="D26" s="82"/>
      <c r="E26" s="72"/>
      <c r="F26" s="72"/>
    </row>
    <row r="27" spans="1:6" x14ac:dyDescent="0.3">
      <c r="A27" s="72" t="s">
        <v>53</v>
      </c>
      <c r="B27" s="72"/>
      <c r="C27" s="82">
        <v>2.9</v>
      </c>
      <c r="D27" s="82"/>
      <c r="E27" s="72"/>
      <c r="F27" s="72"/>
    </row>
    <row r="28" spans="1:6" x14ac:dyDescent="0.3">
      <c r="A28" s="72" t="s">
        <v>54</v>
      </c>
      <c r="B28" s="72"/>
      <c r="C28" s="82">
        <v>12.7</v>
      </c>
      <c r="D28" s="82"/>
      <c r="E28" s="72"/>
      <c r="F28" s="72"/>
    </row>
    <row r="29" spans="1:6" x14ac:dyDescent="0.3">
      <c r="A29" s="72" t="s">
        <v>55</v>
      </c>
      <c r="B29" s="72"/>
      <c r="C29" s="82">
        <v>69.400000000000006</v>
      </c>
      <c r="D29" s="82"/>
      <c r="E29" s="72"/>
      <c r="F29" s="72"/>
    </row>
    <row r="30" spans="1:6" x14ac:dyDescent="0.3">
      <c r="A30" s="72" t="s">
        <v>56</v>
      </c>
      <c r="B30" s="72"/>
      <c r="C30" s="82">
        <v>112.8</v>
      </c>
      <c r="D30" s="82"/>
      <c r="E30" s="72"/>
      <c r="F30" s="72"/>
    </row>
    <row r="31" spans="1:6" x14ac:dyDescent="0.3">
      <c r="A31" s="72" t="s">
        <v>57</v>
      </c>
      <c r="B31" s="72"/>
      <c r="C31" s="82">
        <v>201.2</v>
      </c>
      <c r="D31" s="82"/>
      <c r="E31" s="72"/>
      <c r="F31" s="72"/>
    </row>
    <row r="32" spans="1:6" ht="15.6" x14ac:dyDescent="0.3">
      <c r="A32" s="72" t="s">
        <v>58</v>
      </c>
      <c r="B32" s="72"/>
      <c r="C32" s="82">
        <v>175.5</v>
      </c>
      <c r="D32" s="82"/>
      <c r="E32" s="76">
        <f>+MAX(C21:D32)</f>
        <v>216.1</v>
      </c>
      <c r="F32" s="76"/>
    </row>
    <row r="33" spans="1:6" x14ac:dyDescent="0.3">
      <c r="A33" s="70" t="s">
        <v>59</v>
      </c>
      <c r="B33" s="70"/>
      <c r="C33" s="70">
        <v>100.3</v>
      </c>
      <c r="D33" s="70"/>
      <c r="E33" s="70"/>
      <c r="F33" s="70"/>
    </row>
    <row r="34" spans="1:6" x14ac:dyDescent="0.3">
      <c r="A34" s="70" t="s">
        <v>60</v>
      </c>
      <c r="B34" s="70"/>
      <c r="C34" s="70">
        <v>153.19999999999999</v>
      </c>
      <c r="D34" s="70"/>
      <c r="E34" s="70"/>
      <c r="F34" s="70"/>
    </row>
    <row r="35" spans="1:6" x14ac:dyDescent="0.3">
      <c r="A35" s="70" t="s">
        <v>61</v>
      </c>
      <c r="B35" s="70"/>
      <c r="C35" s="70">
        <v>119.1</v>
      </c>
      <c r="D35" s="70"/>
      <c r="E35" s="70"/>
      <c r="F35" s="70"/>
    </row>
    <row r="36" spans="1:6" x14ac:dyDescent="0.3">
      <c r="A36" s="70" t="s">
        <v>62</v>
      </c>
      <c r="B36" s="70"/>
      <c r="C36" s="70">
        <v>163.1</v>
      </c>
      <c r="D36" s="70"/>
      <c r="E36" s="70"/>
      <c r="F36" s="70"/>
    </row>
    <row r="37" spans="1:6" x14ac:dyDescent="0.3">
      <c r="A37" s="70" t="s">
        <v>63</v>
      </c>
      <c r="B37" s="70"/>
      <c r="C37" s="70">
        <v>225.5</v>
      </c>
      <c r="D37" s="70"/>
      <c r="E37" s="70"/>
      <c r="F37" s="70"/>
    </row>
    <row r="38" spans="1:6" x14ac:dyDescent="0.3">
      <c r="A38" s="70" t="s">
        <v>64</v>
      </c>
      <c r="B38" s="70"/>
      <c r="C38" s="70">
        <v>17.7</v>
      </c>
      <c r="D38" s="70"/>
      <c r="E38" s="70"/>
      <c r="F38" s="70"/>
    </row>
    <row r="39" spans="1:6" x14ac:dyDescent="0.3">
      <c r="A39" s="70" t="s">
        <v>65</v>
      </c>
      <c r="B39" s="70"/>
      <c r="C39" s="70">
        <v>19.399999999999999</v>
      </c>
      <c r="D39" s="70"/>
      <c r="E39" s="70"/>
      <c r="F39" s="70"/>
    </row>
    <row r="40" spans="1:6" x14ac:dyDescent="0.3">
      <c r="A40" s="70" t="s">
        <v>66</v>
      </c>
      <c r="B40" s="70"/>
      <c r="C40" s="70">
        <v>7.3</v>
      </c>
      <c r="D40" s="70"/>
      <c r="E40" s="70"/>
      <c r="F40" s="70"/>
    </row>
    <row r="41" spans="1:6" x14ac:dyDescent="0.3">
      <c r="A41" s="70" t="s">
        <v>67</v>
      </c>
      <c r="B41" s="70"/>
      <c r="C41" s="70">
        <v>163.80000000000001</v>
      </c>
      <c r="D41" s="70"/>
      <c r="E41" s="70"/>
      <c r="F41" s="70"/>
    </row>
    <row r="42" spans="1:6" x14ac:dyDescent="0.3">
      <c r="A42" s="70" t="s">
        <v>68</v>
      </c>
      <c r="B42" s="70"/>
      <c r="C42" s="70">
        <v>115.6</v>
      </c>
      <c r="D42" s="70"/>
      <c r="E42" s="70"/>
      <c r="F42" s="70"/>
    </row>
    <row r="43" spans="1:6" x14ac:dyDescent="0.3">
      <c r="A43" s="70" t="s">
        <v>69</v>
      </c>
      <c r="B43" s="70"/>
      <c r="C43" s="70">
        <v>134.30000000000001</v>
      </c>
      <c r="D43" s="70"/>
      <c r="E43" s="70"/>
      <c r="F43" s="70"/>
    </row>
    <row r="44" spans="1:6" ht="15.6" x14ac:dyDescent="0.3">
      <c r="A44" s="70" t="s">
        <v>70</v>
      </c>
      <c r="B44" s="70"/>
      <c r="C44" s="70">
        <v>39.299999999999997</v>
      </c>
      <c r="D44" s="70"/>
      <c r="E44" s="81">
        <f>+MAX(C33:D44)</f>
        <v>225.5</v>
      </c>
      <c r="F44" s="81"/>
    </row>
    <row r="45" spans="1:6" x14ac:dyDescent="0.3">
      <c r="A45" s="69" t="s">
        <v>71</v>
      </c>
      <c r="B45" s="69"/>
      <c r="C45" s="69">
        <v>3.6</v>
      </c>
      <c r="D45" s="69"/>
      <c r="E45" s="69"/>
      <c r="F45" s="69"/>
    </row>
    <row r="46" spans="1:6" x14ac:dyDescent="0.3">
      <c r="A46" s="69" t="s">
        <v>72</v>
      </c>
      <c r="B46" s="69"/>
      <c r="C46" s="69">
        <v>97.7</v>
      </c>
      <c r="D46" s="69"/>
      <c r="E46" s="69"/>
      <c r="F46" s="69"/>
    </row>
    <row r="47" spans="1:6" x14ac:dyDescent="0.3">
      <c r="A47" s="69" t="s">
        <v>73</v>
      </c>
      <c r="B47" s="69"/>
      <c r="C47" s="69">
        <v>107.7</v>
      </c>
      <c r="D47" s="69"/>
      <c r="E47" s="69"/>
      <c r="F47" s="69"/>
    </row>
    <row r="48" spans="1:6" x14ac:dyDescent="0.3">
      <c r="A48" s="69" t="s">
        <v>74</v>
      </c>
      <c r="B48" s="69"/>
      <c r="C48" s="69">
        <v>122.8</v>
      </c>
      <c r="D48" s="69"/>
      <c r="E48" s="69"/>
      <c r="F48" s="69"/>
    </row>
    <row r="49" spans="1:6" x14ac:dyDescent="0.3">
      <c r="A49" s="69" t="s">
        <v>75</v>
      </c>
      <c r="B49" s="69"/>
      <c r="C49" s="69">
        <v>83.7</v>
      </c>
      <c r="D49" s="69"/>
      <c r="E49" s="69"/>
      <c r="F49" s="69"/>
    </row>
    <row r="50" spans="1:6" x14ac:dyDescent="0.3">
      <c r="A50" s="69" t="s">
        <v>76</v>
      </c>
      <c r="B50" s="69"/>
      <c r="C50" s="69">
        <v>164.6</v>
      </c>
      <c r="D50" s="69"/>
      <c r="E50" s="69"/>
      <c r="F50" s="69"/>
    </row>
    <row r="51" spans="1:6" x14ac:dyDescent="0.3">
      <c r="A51" s="69" t="s">
        <v>77</v>
      </c>
      <c r="B51" s="69"/>
      <c r="C51" s="69">
        <v>83.9</v>
      </c>
      <c r="D51" s="69"/>
      <c r="E51" s="69"/>
      <c r="F51" s="69"/>
    </row>
    <row r="52" spans="1:6" x14ac:dyDescent="0.3">
      <c r="A52" s="69" t="s">
        <v>78</v>
      </c>
      <c r="B52" s="69"/>
      <c r="C52" s="69">
        <v>31.1</v>
      </c>
      <c r="D52" s="69"/>
      <c r="E52" s="69"/>
      <c r="F52" s="69"/>
    </row>
    <row r="53" spans="1:6" x14ac:dyDescent="0.3">
      <c r="A53" s="69" t="s">
        <v>79</v>
      </c>
      <c r="B53" s="69"/>
      <c r="C53" s="69">
        <v>73.900000000000006</v>
      </c>
      <c r="D53" s="69"/>
      <c r="E53" s="69"/>
      <c r="F53" s="69"/>
    </row>
    <row r="54" spans="1:6" x14ac:dyDescent="0.3">
      <c r="A54" s="69" t="s">
        <v>80</v>
      </c>
      <c r="B54" s="69"/>
      <c r="C54" s="69">
        <v>136.30000000000001</v>
      </c>
      <c r="D54" s="69"/>
      <c r="E54" s="69"/>
      <c r="F54" s="69"/>
    </row>
    <row r="55" spans="1:6" x14ac:dyDescent="0.3">
      <c r="A55" s="69" t="s">
        <v>81</v>
      </c>
      <c r="B55" s="69"/>
      <c r="C55" s="69">
        <v>47.1</v>
      </c>
      <c r="D55" s="69"/>
      <c r="E55" s="69"/>
      <c r="F55" s="69"/>
    </row>
    <row r="56" spans="1:6" ht="15.6" x14ac:dyDescent="0.3">
      <c r="A56" s="69" t="s">
        <v>82</v>
      </c>
      <c r="B56" s="69"/>
      <c r="C56" s="69">
        <v>122.2</v>
      </c>
      <c r="D56" s="69"/>
      <c r="E56" s="80">
        <f>+MAX(C45:D56)</f>
        <v>164.6</v>
      </c>
      <c r="F56" s="80"/>
    </row>
    <row r="57" spans="1:6" x14ac:dyDescent="0.3">
      <c r="A57" s="71" t="s">
        <v>83</v>
      </c>
      <c r="B57" s="71"/>
      <c r="C57" s="71">
        <v>67.8</v>
      </c>
      <c r="D57" s="71"/>
      <c r="E57" s="71"/>
      <c r="F57" s="71"/>
    </row>
    <row r="58" spans="1:6" x14ac:dyDescent="0.3">
      <c r="A58" s="71" t="s">
        <v>84</v>
      </c>
      <c r="B58" s="71"/>
      <c r="C58" s="71">
        <v>63.8</v>
      </c>
      <c r="D58" s="71"/>
      <c r="E58" s="71"/>
      <c r="F58" s="71"/>
    </row>
    <row r="59" spans="1:6" x14ac:dyDescent="0.3">
      <c r="A59" s="71" t="s">
        <v>85</v>
      </c>
      <c r="B59" s="71"/>
      <c r="C59" s="71">
        <v>129.9</v>
      </c>
      <c r="D59" s="71"/>
      <c r="E59" s="71"/>
      <c r="F59" s="71"/>
    </row>
    <row r="60" spans="1:6" x14ac:dyDescent="0.3">
      <c r="A60" s="71" t="s">
        <v>86</v>
      </c>
      <c r="B60" s="71"/>
      <c r="C60" s="71">
        <v>71.5</v>
      </c>
      <c r="D60" s="71"/>
      <c r="E60" s="71"/>
      <c r="F60" s="71"/>
    </row>
    <row r="61" spans="1:6" x14ac:dyDescent="0.3">
      <c r="A61" s="71" t="s">
        <v>87</v>
      </c>
      <c r="B61" s="71"/>
      <c r="C61" s="71">
        <v>150.30000000000001</v>
      </c>
      <c r="D61" s="71"/>
      <c r="E61" s="71"/>
      <c r="F61" s="71"/>
    </row>
    <row r="62" spans="1:6" x14ac:dyDescent="0.3">
      <c r="A62" s="71" t="s">
        <v>88</v>
      </c>
      <c r="B62" s="71"/>
      <c r="C62" s="71">
        <v>60</v>
      </c>
      <c r="D62" s="71"/>
      <c r="E62" s="71"/>
      <c r="F62" s="71"/>
    </row>
    <row r="63" spans="1:6" x14ac:dyDescent="0.3">
      <c r="A63" s="71" t="s">
        <v>89</v>
      </c>
      <c r="B63" s="71"/>
      <c r="C63" s="71">
        <v>66.900000000000006</v>
      </c>
      <c r="D63" s="71"/>
      <c r="E63" s="71"/>
      <c r="F63" s="71"/>
    </row>
    <row r="64" spans="1:6" x14ac:dyDescent="0.3">
      <c r="A64" s="71" t="s">
        <v>90</v>
      </c>
      <c r="B64" s="71"/>
      <c r="C64" s="71">
        <v>113.2</v>
      </c>
      <c r="D64" s="71"/>
      <c r="E64" s="71"/>
      <c r="F64" s="71"/>
    </row>
    <row r="65" spans="1:6" x14ac:dyDescent="0.3">
      <c r="A65" s="71" t="s">
        <v>91</v>
      </c>
      <c r="B65" s="71"/>
      <c r="C65" s="71">
        <v>165</v>
      </c>
      <c r="D65" s="71"/>
      <c r="E65" s="71"/>
      <c r="F65" s="71"/>
    </row>
    <row r="66" spans="1:6" x14ac:dyDescent="0.3">
      <c r="A66" s="71" t="s">
        <v>92</v>
      </c>
      <c r="B66" s="71"/>
      <c r="C66" s="71">
        <v>206</v>
      </c>
      <c r="D66" s="71"/>
      <c r="E66" s="71"/>
      <c r="F66" s="71"/>
    </row>
    <row r="67" spans="1:6" x14ac:dyDescent="0.3">
      <c r="A67" s="71" t="s">
        <v>93</v>
      </c>
      <c r="B67" s="71"/>
      <c r="C67" s="71">
        <v>66.900000000000006</v>
      </c>
      <c r="D67" s="71"/>
      <c r="E67" s="71"/>
      <c r="F67" s="71"/>
    </row>
    <row r="68" spans="1:6" ht="15.6" x14ac:dyDescent="0.3">
      <c r="A68" s="71" t="s">
        <v>94</v>
      </c>
      <c r="B68" s="71"/>
      <c r="C68" s="71">
        <v>45.1</v>
      </c>
      <c r="D68" s="71"/>
      <c r="E68" s="79">
        <f>+MAX(C57:D68)</f>
        <v>206</v>
      </c>
      <c r="F68" s="79"/>
    </row>
    <row r="69" spans="1:6" x14ac:dyDescent="0.3">
      <c r="A69" s="77" t="s">
        <v>95</v>
      </c>
      <c r="B69" s="77"/>
      <c r="C69" s="77">
        <v>30.7</v>
      </c>
      <c r="D69" s="77"/>
      <c r="E69" s="77"/>
      <c r="F69" s="77"/>
    </row>
    <row r="70" spans="1:6" x14ac:dyDescent="0.3">
      <c r="A70" s="77" t="s">
        <v>96</v>
      </c>
      <c r="B70" s="77"/>
      <c r="C70" s="77">
        <v>107.9</v>
      </c>
      <c r="D70" s="77"/>
      <c r="E70" s="77"/>
      <c r="F70" s="77"/>
    </row>
    <row r="71" spans="1:6" x14ac:dyDescent="0.3">
      <c r="A71" s="77" t="s">
        <v>97</v>
      </c>
      <c r="B71" s="77"/>
      <c r="C71" s="77">
        <v>110.6</v>
      </c>
      <c r="D71" s="77"/>
      <c r="E71" s="77"/>
      <c r="F71" s="77"/>
    </row>
    <row r="72" spans="1:6" x14ac:dyDescent="0.3">
      <c r="A72" s="77" t="s">
        <v>98</v>
      </c>
      <c r="B72" s="77"/>
      <c r="C72" s="77">
        <v>124.9</v>
      </c>
      <c r="D72" s="77"/>
      <c r="E72" s="77"/>
      <c r="F72" s="77"/>
    </row>
    <row r="73" spans="1:6" x14ac:dyDescent="0.3">
      <c r="A73" s="77" t="s">
        <v>99</v>
      </c>
      <c r="B73" s="77"/>
      <c r="C73" s="77">
        <v>100</v>
      </c>
      <c r="D73" s="77"/>
      <c r="E73" s="77"/>
      <c r="F73" s="77"/>
    </row>
    <row r="74" spans="1:6" x14ac:dyDescent="0.3">
      <c r="A74" s="77" t="s">
        <v>100</v>
      </c>
      <c r="B74" s="77"/>
      <c r="C74" s="77">
        <v>176.1</v>
      </c>
      <c r="D74" s="77"/>
      <c r="E74" s="77"/>
      <c r="F74" s="77"/>
    </row>
    <row r="75" spans="1:6" x14ac:dyDescent="0.3">
      <c r="A75" s="77" t="s">
        <v>101</v>
      </c>
      <c r="B75" s="77"/>
      <c r="C75" s="77">
        <v>0</v>
      </c>
      <c r="D75" s="77"/>
      <c r="E75" s="77"/>
      <c r="F75" s="77"/>
    </row>
    <row r="76" spans="1:6" x14ac:dyDescent="0.3">
      <c r="A76" s="77" t="s">
        <v>102</v>
      </c>
      <c r="B76" s="77"/>
      <c r="C76" s="77">
        <v>1.3</v>
      </c>
      <c r="D76" s="77"/>
      <c r="E76" s="77"/>
      <c r="F76" s="77"/>
    </row>
    <row r="77" spans="1:6" x14ac:dyDescent="0.3">
      <c r="A77" s="77" t="s">
        <v>103</v>
      </c>
      <c r="B77" s="77"/>
      <c r="C77" s="77">
        <v>94.2</v>
      </c>
      <c r="D77" s="77"/>
      <c r="E77" s="77"/>
      <c r="F77" s="77"/>
    </row>
    <row r="78" spans="1:6" x14ac:dyDescent="0.3">
      <c r="A78" s="77" t="s">
        <v>104</v>
      </c>
      <c r="B78" s="77"/>
      <c r="C78" s="77">
        <v>163.5</v>
      </c>
      <c r="D78" s="77"/>
      <c r="E78" s="77"/>
      <c r="F78" s="77"/>
    </row>
    <row r="79" spans="1:6" x14ac:dyDescent="0.3">
      <c r="A79" s="77" t="s">
        <v>105</v>
      </c>
      <c r="B79" s="77"/>
      <c r="C79" s="77">
        <v>116.6</v>
      </c>
      <c r="D79" s="77"/>
      <c r="E79" s="77"/>
      <c r="F79" s="77"/>
    </row>
    <row r="80" spans="1:6" ht="15.6" x14ac:dyDescent="0.3">
      <c r="A80" s="77" t="s">
        <v>106</v>
      </c>
      <c r="B80" s="77"/>
      <c r="C80" s="77">
        <v>50.1</v>
      </c>
      <c r="D80" s="77"/>
      <c r="E80" s="78">
        <f>+MAX(C69:D80)</f>
        <v>176.1</v>
      </c>
      <c r="F80" s="78"/>
    </row>
    <row r="81" spans="1:6" x14ac:dyDescent="0.3">
      <c r="A81" s="72" t="s">
        <v>107</v>
      </c>
      <c r="B81" s="72"/>
      <c r="C81" s="72">
        <v>16.5</v>
      </c>
      <c r="D81" s="72"/>
      <c r="E81" s="72"/>
      <c r="F81" s="72"/>
    </row>
    <row r="82" spans="1:6" x14ac:dyDescent="0.3">
      <c r="A82" s="72" t="s">
        <v>108</v>
      </c>
      <c r="B82" s="72"/>
      <c r="C82" s="72">
        <v>56.3</v>
      </c>
      <c r="D82" s="72"/>
      <c r="E82" s="72"/>
      <c r="F82" s="72"/>
    </row>
    <row r="83" spans="1:6" x14ac:dyDescent="0.3">
      <c r="A83" s="72" t="s">
        <v>109</v>
      </c>
      <c r="B83" s="72"/>
      <c r="C83" s="72">
        <v>216.9</v>
      </c>
      <c r="D83" s="72"/>
      <c r="E83" s="72"/>
      <c r="F83" s="72"/>
    </row>
    <row r="84" spans="1:6" x14ac:dyDescent="0.3">
      <c r="A84" s="72" t="s">
        <v>110</v>
      </c>
      <c r="B84" s="72"/>
      <c r="C84" s="72">
        <v>169.5</v>
      </c>
      <c r="D84" s="72"/>
      <c r="E84" s="72"/>
      <c r="F84" s="72"/>
    </row>
    <row r="85" spans="1:6" x14ac:dyDescent="0.3">
      <c r="A85" s="72" t="s">
        <v>111</v>
      </c>
      <c r="B85" s="72"/>
      <c r="C85" s="72">
        <v>219.4</v>
      </c>
      <c r="D85" s="72"/>
      <c r="E85" s="72"/>
      <c r="F85" s="72"/>
    </row>
    <row r="86" spans="1:6" x14ac:dyDescent="0.3">
      <c r="A86" s="72" t="s">
        <v>112</v>
      </c>
      <c r="B86" s="72"/>
      <c r="C86" s="72">
        <v>25.8</v>
      </c>
      <c r="D86" s="72"/>
      <c r="E86" s="72"/>
      <c r="F86" s="72"/>
    </row>
    <row r="87" spans="1:6" x14ac:dyDescent="0.3">
      <c r="A87" s="72" t="s">
        <v>113</v>
      </c>
      <c r="B87" s="72"/>
      <c r="C87" s="72">
        <v>29</v>
      </c>
      <c r="D87" s="72"/>
      <c r="E87" s="72"/>
      <c r="F87" s="72"/>
    </row>
    <row r="88" spans="1:6" x14ac:dyDescent="0.3">
      <c r="A88" s="72" t="s">
        <v>114</v>
      </c>
      <c r="B88" s="72"/>
      <c r="C88" s="72">
        <v>29.4</v>
      </c>
      <c r="D88" s="72"/>
      <c r="E88" s="72"/>
      <c r="F88" s="72"/>
    </row>
    <row r="89" spans="1:6" x14ac:dyDescent="0.3">
      <c r="A89" s="72" t="s">
        <v>115</v>
      </c>
      <c r="B89" s="72"/>
      <c r="C89" s="72">
        <v>155.30000000000001</v>
      </c>
      <c r="D89" s="72"/>
      <c r="E89" s="72"/>
      <c r="F89" s="72"/>
    </row>
    <row r="90" spans="1:6" x14ac:dyDescent="0.3">
      <c r="A90" s="72" t="s">
        <v>116</v>
      </c>
      <c r="B90" s="72"/>
      <c r="C90" s="72">
        <v>215.5</v>
      </c>
      <c r="D90" s="72"/>
      <c r="E90" s="72"/>
      <c r="F90" s="72"/>
    </row>
    <row r="91" spans="1:6" x14ac:dyDescent="0.3">
      <c r="A91" s="72" t="s">
        <v>117</v>
      </c>
      <c r="B91" s="72"/>
      <c r="C91" s="72">
        <v>97.4</v>
      </c>
      <c r="D91" s="72"/>
      <c r="E91" s="72"/>
      <c r="F91" s="72"/>
    </row>
    <row r="92" spans="1:6" ht="15.6" x14ac:dyDescent="0.3">
      <c r="A92" s="72" t="s">
        <v>118</v>
      </c>
      <c r="B92" s="72"/>
      <c r="C92" s="72">
        <v>169.6</v>
      </c>
      <c r="D92" s="72"/>
      <c r="E92" s="76">
        <f>+MAX(C81:D92)</f>
        <v>219.4</v>
      </c>
      <c r="F92" s="76"/>
    </row>
    <row r="93" spans="1:6" x14ac:dyDescent="0.3">
      <c r="A93" s="71" t="s">
        <v>119</v>
      </c>
      <c r="B93" s="71"/>
      <c r="C93" s="71">
        <v>32.299999999999997</v>
      </c>
      <c r="D93" s="71"/>
      <c r="E93" s="71"/>
      <c r="F93" s="71"/>
    </row>
    <row r="94" spans="1:6" x14ac:dyDescent="0.3">
      <c r="A94" s="71" t="s">
        <v>120</v>
      </c>
      <c r="B94" s="71"/>
      <c r="C94" s="71">
        <v>202.9</v>
      </c>
      <c r="D94" s="71"/>
      <c r="E94" s="71"/>
      <c r="F94" s="71"/>
    </row>
    <row r="95" spans="1:6" x14ac:dyDescent="0.3">
      <c r="A95" s="71" t="s">
        <v>121</v>
      </c>
      <c r="B95" s="71"/>
      <c r="C95" s="71">
        <v>65.2</v>
      </c>
      <c r="D95" s="71"/>
      <c r="E95" s="71"/>
      <c r="F95" s="71"/>
    </row>
    <row r="96" spans="1:6" x14ac:dyDescent="0.3">
      <c r="A96" s="71" t="s">
        <v>122</v>
      </c>
      <c r="B96" s="71"/>
      <c r="C96" s="71">
        <v>238.9</v>
      </c>
      <c r="D96" s="71"/>
      <c r="E96" s="71"/>
      <c r="F96" s="71"/>
    </row>
    <row r="97" spans="1:6" x14ac:dyDescent="0.3">
      <c r="A97" s="71" t="s">
        <v>123</v>
      </c>
      <c r="B97" s="71"/>
      <c r="C97" s="71">
        <v>57.6</v>
      </c>
      <c r="D97" s="71"/>
      <c r="E97" s="71"/>
      <c r="F97" s="71"/>
    </row>
    <row r="98" spans="1:6" x14ac:dyDescent="0.3">
      <c r="A98" s="71" t="s">
        <v>124</v>
      </c>
      <c r="B98" s="71"/>
      <c r="C98" s="71">
        <v>126.2</v>
      </c>
      <c r="D98" s="71"/>
      <c r="E98" s="71"/>
      <c r="F98" s="71"/>
    </row>
    <row r="99" spans="1:6" x14ac:dyDescent="0.3">
      <c r="A99" s="71" t="s">
        <v>125</v>
      </c>
      <c r="B99" s="71"/>
      <c r="C99" s="71">
        <v>16.600000000000001</v>
      </c>
      <c r="D99" s="71"/>
      <c r="E99" s="71"/>
      <c r="F99" s="71"/>
    </row>
    <row r="100" spans="1:6" x14ac:dyDescent="0.3">
      <c r="A100" s="71" t="s">
        <v>126</v>
      </c>
      <c r="B100" s="71"/>
      <c r="C100" s="71">
        <v>20.3</v>
      </c>
      <c r="D100" s="71"/>
      <c r="E100" s="71"/>
      <c r="F100" s="71"/>
    </row>
    <row r="101" spans="1:6" x14ac:dyDescent="0.3">
      <c r="A101" s="71" t="s">
        <v>127</v>
      </c>
      <c r="B101" s="71"/>
      <c r="C101" s="71">
        <v>183.1</v>
      </c>
      <c r="D101" s="71"/>
      <c r="E101" s="71"/>
      <c r="F101" s="71"/>
    </row>
    <row r="102" spans="1:6" x14ac:dyDescent="0.3">
      <c r="A102" s="71" t="s">
        <v>128</v>
      </c>
      <c r="B102" s="71"/>
      <c r="C102" s="71">
        <v>180.9</v>
      </c>
      <c r="D102" s="71"/>
      <c r="E102" s="71"/>
      <c r="F102" s="71"/>
    </row>
    <row r="103" spans="1:6" x14ac:dyDescent="0.3">
      <c r="A103" s="71" t="s">
        <v>129</v>
      </c>
      <c r="B103" s="71"/>
      <c r="C103" s="71">
        <v>164.5</v>
      </c>
      <c r="D103" s="71"/>
      <c r="E103" s="71"/>
      <c r="F103" s="71"/>
    </row>
    <row r="104" spans="1:6" x14ac:dyDescent="0.3">
      <c r="A104" s="71" t="s">
        <v>130</v>
      </c>
      <c r="B104" s="71"/>
      <c r="C104" s="71">
        <v>92.1</v>
      </c>
      <c r="D104" s="71"/>
      <c r="E104" s="71">
        <f>+MAX(C93:D104)</f>
        <v>238.9</v>
      </c>
      <c r="F104" s="71"/>
    </row>
    <row r="105" spans="1:6" x14ac:dyDescent="0.3">
      <c r="A105" s="74" t="s">
        <v>131</v>
      </c>
      <c r="B105" s="74"/>
      <c r="C105" s="74">
        <v>48.5</v>
      </c>
      <c r="D105" s="74"/>
      <c r="E105" s="74"/>
      <c r="F105" s="74"/>
    </row>
    <row r="106" spans="1:6" x14ac:dyDescent="0.3">
      <c r="A106" s="74" t="s">
        <v>132</v>
      </c>
      <c r="B106" s="74"/>
      <c r="C106" s="74">
        <v>148.80000000000001</v>
      </c>
      <c r="D106" s="74"/>
      <c r="E106" s="74"/>
      <c r="F106" s="74"/>
    </row>
    <row r="107" spans="1:6" x14ac:dyDescent="0.3">
      <c r="A107" s="74" t="s">
        <v>133</v>
      </c>
      <c r="B107" s="74"/>
      <c r="C107" s="74">
        <v>81</v>
      </c>
      <c r="D107" s="74"/>
      <c r="E107" s="74"/>
      <c r="F107" s="74"/>
    </row>
    <row r="108" spans="1:6" x14ac:dyDescent="0.3">
      <c r="A108" s="74" t="s">
        <v>134</v>
      </c>
      <c r="B108" s="74"/>
      <c r="C108" s="74">
        <v>140.4</v>
      </c>
      <c r="D108" s="74"/>
      <c r="E108" s="74"/>
      <c r="F108" s="74"/>
    </row>
    <row r="109" spans="1:6" x14ac:dyDescent="0.3">
      <c r="A109" s="74" t="s">
        <v>135</v>
      </c>
      <c r="B109" s="74"/>
      <c r="C109" s="74">
        <v>173.5</v>
      </c>
      <c r="D109" s="74"/>
      <c r="E109" s="74"/>
      <c r="F109" s="74"/>
    </row>
    <row r="110" spans="1:6" x14ac:dyDescent="0.3">
      <c r="A110" s="74" t="s">
        <v>136</v>
      </c>
      <c r="B110" s="74"/>
      <c r="C110" s="74">
        <v>131.69999999999999</v>
      </c>
      <c r="D110" s="74"/>
      <c r="E110" s="74"/>
      <c r="F110" s="74"/>
    </row>
    <row r="111" spans="1:6" x14ac:dyDescent="0.3">
      <c r="A111" s="74" t="s">
        <v>137</v>
      </c>
      <c r="B111" s="74"/>
      <c r="C111" s="74">
        <v>5.4</v>
      </c>
      <c r="D111" s="74"/>
      <c r="E111" s="74"/>
      <c r="F111" s="74"/>
    </row>
    <row r="112" spans="1:6" x14ac:dyDescent="0.3">
      <c r="A112" s="74" t="s">
        <v>138</v>
      </c>
      <c r="B112" s="74"/>
      <c r="C112" s="74">
        <v>19.600000000000001</v>
      </c>
      <c r="D112" s="74"/>
      <c r="E112" s="74"/>
      <c r="F112" s="74"/>
    </row>
    <row r="113" spans="1:6" x14ac:dyDescent="0.3">
      <c r="A113" s="74" t="s">
        <v>139</v>
      </c>
      <c r="B113" s="74"/>
      <c r="C113" s="74">
        <v>247.7</v>
      </c>
      <c r="D113" s="74"/>
      <c r="E113" s="74"/>
      <c r="F113" s="74"/>
    </row>
    <row r="114" spans="1:6" x14ac:dyDescent="0.3">
      <c r="A114" s="74" t="s">
        <v>140</v>
      </c>
      <c r="B114" s="74"/>
      <c r="C114" s="74">
        <v>162.1</v>
      </c>
      <c r="D114" s="74"/>
      <c r="E114" s="74"/>
      <c r="F114" s="74"/>
    </row>
    <row r="115" spans="1:6" x14ac:dyDescent="0.3">
      <c r="A115" s="74" t="s">
        <v>141</v>
      </c>
      <c r="B115" s="74"/>
      <c r="C115" s="74">
        <v>89.2</v>
      </c>
      <c r="D115" s="74"/>
      <c r="E115" s="74"/>
      <c r="F115" s="74"/>
    </row>
    <row r="116" spans="1:6" x14ac:dyDescent="0.3">
      <c r="A116" s="74" t="s">
        <v>142</v>
      </c>
      <c r="B116" s="74"/>
      <c r="C116" s="74">
        <v>44.4</v>
      </c>
      <c r="D116" s="74"/>
      <c r="E116" s="74">
        <f>+MAX(C105:D116)</f>
        <v>247.7</v>
      </c>
      <c r="F116" s="74"/>
    </row>
    <row r="117" spans="1:6" x14ac:dyDescent="0.3">
      <c r="A117" s="69" t="s">
        <v>143</v>
      </c>
      <c r="B117" s="69"/>
      <c r="C117" s="69">
        <v>10</v>
      </c>
      <c r="D117" s="69"/>
      <c r="E117" s="69"/>
      <c r="F117" s="69"/>
    </row>
    <row r="118" spans="1:6" x14ac:dyDescent="0.3">
      <c r="A118" s="69" t="s">
        <v>144</v>
      </c>
      <c r="B118" s="69"/>
      <c r="C118" s="69">
        <v>165.2</v>
      </c>
      <c r="D118" s="69"/>
      <c r="E118" s="69"/>
      <c r="F118" s="69"/>
    </row>
    <row r="119" spans="1:6" x14ac:dyDescent="0.3">
      <c r="A119" s="69" t="s">
        <v>145</v>
      </c>
      <c r="B119" s="69"/>
      <c r="C119" s="69">
        <v>320.2</v>
      </c>
      <c r="D119" s="69"/>
      <c r="E119" s="69"/>
      <c r="F119" s="69"/>
    </row>
    <row r="120" spans="1:6" x14ac:dyDescent="0.3">
      <c r="A120" s="69" t="s">
        <v>146</v>
      </c>
      <c r="B120" s="69"/>
      <c r="C120" s="69">
        <v>141.1</v>
      </c>
      <c r="D120" s="69"/>
      <c r="E120" s="69"/>
      <c r="F120" s="69"/>
    </row>
    <row r="121" spans="1:6" x14ac:dyDescent="0.3">
      <c r="A121" s="69" t="s">
        <v>147</v>
      </c>
      <c r="B121" s="69"/>
      <c r="C121" s="69">
        <v>161.4</v>
      </c>
      <c r="D121" s="69"/>
      <c r="E121" s="69"/>
      <c r="F121" s="69"/>
    </row>
    <row r="122" spans="1:6" x14ac:dyDescent="0.3">
      <c r="A122" s="69" t="s">
        <v>148</v>
      </c>
      <c r="B122" s="69"/>
      <c r="C122" s="69">
        <v>15.3</v>
      </c>
      <c r="D122" s="69"/>
      <c r="E122" s="69"/>
      <c r="F122" s="69"/>
    </row>
    <row r="123" spans="1:6" x14ac:dyDescent="0.3">
      <c r="A123" s="69" t="s">
        <v>149</v>
      </c>
      <c r="B123" s="69"/>
      <c r="C123" s="69">
        <v>42.3</v>
      </c>
      <c r="D123" s="69"/>
      <c r="E123" s="69"/>
      <c r="F123" s="69"/>
    </row>
    <row r="124" spans="1:6" x14ac:dyDescent="0.3">
      <c r="A124" s="69" t="s">
        <v>150</v>
      </c>
      <c r="B124" s="69"/>
      <c r="C124" s="69">
        <v>0.1</v>
      </c>
      <c r="D124" s="69"/>
      <c r="E124" s="69"/>
      <c r="F124" s="69"/>
    </row>
    <row r="125" spans="1:6" x14ac:dyDescent="0.3">
      <c r="A125" s="69" t="s">
        <v>151</v>
      </c>
      <c r="B125" s="69"/>
      <c r="C125" s="69">
        <v>89.9</v>
      </c>
      <c r="D125" s="69"/>
      <c r="E125" s="69"/>
      <c r="F125" s="69"/>
    </row>
    <row r="126" spans="1:6" x14ac:dyDescent="0.3">
      <c r="A126" s="69" t="s">
        <v>152</v>
      </c>
      <c r="B126" s="69"/>
      <c r="C126" s="69">
        <v>127.7</v>
      </c>
      <c r="D126" s="69"/>
      <c r="E126" s="69"/>
      <c r="F126" s="69"/>
    </row>
    <row r="127" spans="1:6" x14ac:dyDescent="0.3">
      <c r="A127" s="69" t="s">
        <v>153</v>
      </c>
      <c r="B127" s="69"/>
      <c r="C127" s="69">
        <v>84.7</v>
      </c>
      <c r="D127" s="69"/>
      <c r="E127" s="69"/>
      <c r="F127" s="69"/>
    </row>
    <row r="128" spans="1:6" x14ac:dyDescent="0.3">
      <c r="A128" s="69" t="s">
        <v>154</v>
      </c>
      <c r="B128" s="69"/>
      <c r="C128" s="69">
        <v>145</v>
      </c>
      <c r="D128" s="69"/>
      <c r="E128" s="69">
        <f>+MAX(C117:D128)</f>
        <v>320.2</v>
      </c>
      <c r="F128" s="69"/>
    </row>
    <row r="129" spans="1:6" x14ac:dyDescent="0.3">
      <c r="A129" s="70" t="s">
        <v>155</v>
      </c>
      <c r="B129" s="70"/>
      <c r="C129" s="70">
        <v>1.8</v>
      </c>
      <c r="D129" s="70"/>
      <c r="E129" s="70"/>
      <c r="F129" s="70"/>
    </row>
    <row r="130" spans="1:6" x14ac:dyDescent="0.3">
      <c r="A130" s="70" t="s">
        <v>156</v>
      </c>
      <c r="B130" s="70"/>
      <c r="C130" s="70">
        <v>29.5</v>
      </c>
      <c r="D130" s="70"/>
      <c r="E130" s="70"/>
      <c r="F130" s="70"/>
    </row>
    <row r="131" spans="1:6" x14ac:dyDescent="0.3">
      <c r="A131" s="70" t="s">
        <v>157</v>
      </c>
      <c r="B131" s="70"/>
      <c r="C131" s="70">
        <v>202</v>
      </c>
      <c r="D131" s="70"/>
      <c r="E131" s="70"/>
      <c r="F131" s="70"/>
    </row>
    <row r="132" spans="1:6" x14ac:dyDescent="0.3">
      <c r="A132" s="70" t="s">
        <v>158</v>
      </c>
      <c r="B132" s="70"/>
      <c r="C132" s="70">
        <v>234.9</v>
      </c>
      <c r="D132" s="70"/>
      <c r="E132" s="70"/>
      <c r="F132" s="70"/>
    </row>
    <row r="133" spans="1:6" x14ac:dyDescent="0.3">
      <c r="A133" s="70" t="s">
        <v>159</v>
      </c>
      <c r="B133" s="70"/>
      <c r="C133" s="70">
        <v>131.1</v>
      </c>
      <c r="D133" s="70"/>
      <c r="E133" s="70"/>
      <c r="F133" s="70"/>
    </row>
    <row r="134" spans="1:6" x14ac:dyDescent="0.3">
      <c r="A134" s="70" t="s">
        <v>160</v>
      </c>
      <c r="B134" s="70"/>
      <c r="C134" s="70">
        <v>91.2</v>
      </c>
      <c r="D134" s="70"/>
      <c r="E134" s="70"/>
      <c r="F134" s="70"/>
    </row>
    <row r="135" spans="1:6" x14ac:dyDescent="0.3">
      <c r="A135" s="70" t="s">
        <v>161</v>
      </c>
      <c r="B135" s="70"/>
      <c r="C135" s="70">
        <v>98.8</v>
      </c>
      <c r="D135" s="70"/>
      <c r="E135" s="70"/>
      <c r="F135" s="70"/>
    </row>
    <row r="136" spans="1:6" x14ac:dyDescent="0.3">
      <c r="A136" s="70" t="s">
        <v>162</v>
      </c>
      <c r="B136" s="70"/>
      <c r="C136" s="70">
        <v>20.8</v>
      </c>
      <c r="D136" s="70"/>
      <c r="E136" s="70"/>
      <c r="F136" s="70"/>
    </row>
    <row r="137" spans="1:6" x14ac:dyDescent="0.3">
      <c r="A137" s="70" t="s">
        <v>163</v>
      </c>
      <c r="B137" s="70"/>
      <c r="C137" s="70">
        <v>67</v>
      </c>
      <c r="D137" s="70"/>
      <c r="E137" s="70"/>
      <c r="F137" s="70"/>
    </row>
    <row r="138" spans="1:6" x14ac:dyDescent="0.3">
      <c r="A138" s="70" t="s">
        <v>164</v>
      </c>
      <c r="B138" s="70"/>
      <c r="C138" s="70">
        <v>255.2</v>
      </c>
      <c r="D138" s="70"/>
      <c r="E138" s="70"/>
      <c r="F138" s="70"/>
    </row>
    <row r="139" spans="1:6" x14ac:dyDescent="0.3">
      <c r="A139" s="70" t="s">
        <v>165</v>
      </c>
      <c r="B139" s="70"/>
      <c r="C139" s="70">
        <v>49.9</v>
      </c>
      <c r="D139" s="70"/>
      <c r="E139" s="70"/>
      <c r="F139" s="70"/>
    </row>
    <row r="140" spans="1:6" x14ac:dyDescent="0.3">
      <c r="A140" s="70" t="s">
        <v>166</v>
      </c>
      <c r="B140" s="70"/>
      <c r="C140" s="70">
        <v>84.1</v>
      </c>
      <c r="D140" s="70"/>
      <c r="E140" s="70">
        <f>+MAX(C129:D140)</f>
        <v>255.2</v>
      </c>
      <c r="F140" s="70"/>
    </row>
    <row r="141" spans="1:6" x14ac:dyDescent="0.3">
      <c r="A141" s="69" t="s">
        <v>167</v>
      </c>
      <c r="B141" s="69"/>
      <c r="C141" s="69">
        <v>1.8</v>
      </c>
      <c r="D141" s="69"/>
      <c r="E141" s="69"/>
      <c r="F141" s="69"/>
    </row>
    <row r="142" spans="1:6" x14ac:dyDescent="0.3">
      <c r="A142" s="69" t="s">
        <v>168</v>
      </c>
      <c r="B142" s="69"/>
      <c r="C142" s="69">
        <v>148.9</v>
      </c>
      <c r="D142" s="69"/>
      <c r="E142" s="69"/>
      <c r="F142" s="69"/>
    </row>
    <row r="143" spans="1:6" x14ac:dyDescent="0.3">
      <c r="A143" s="69" t="s">
        <v>169</v>
      </c>
      <c r="B143" s="69"/>
      <c r="C143" s="69">
        <v>249.5</v>
      </c>
      <c r="D143" s="69"/>
      <c r="E143" s="69"/>
      <c r="F143" s="69"/>
    </row>
    <row r="144" spans="1:6" x14ac:dyDescent="0.3">
      <c r="A144" s="69" t="s">
        <v>170</v>
      </c>
      <c r="B144" s="69"/>
      <c r="C144" s="69">
        <v>153.6</v>
      </c>
      <c r="D144" s="69"/>
      <c r="E144" s="69"/>
      <c r="F144" s="69"/>
    </row>
    <row r="145" spans="1:6" x14ac:dyDescent="0.3">
      <c r="A145" s="69" t="s">
        <v>171</v>
      </c>
      <c r="B145" s="69"/>
      <c r="C145" s="69">
        <v>92.4</v>
      </c>
      <c r="D145" s="69"/>
      <c r="E145" s="69"/>
      <c r="F145" s="69"/>
    </row>
    <row r="146" spans="1:6" x14ac:dyDescent="0.3">
      <c r="A146" s="69" t="s">
        <v>172</v>
      </c>
      <c r="B146" s="69"/>
      <c r="C146" s="69">
        <v>99.2</v>
      </c>
      <c r="D146" s="69"/>
      <c r="E146" s="69"/>
      <c r="F146" s="69"/>
    </row>
    <row r="147" spans="1:6" x14ac:dyDescent="0.3">
      <c r="A147" s="69" t="s">
        <v>173</v>
      </c>
      <c r="B147" s="69"/>
      <c r="C147" s="69">
        <v>49.5</v>
      </c>
      <c r="D147" s="69"/>
      <c r="E147" s="69"/>
      <c r="F147" s="69"/>
    </row>
    <row r="148" spans="1:6" x14ac:dyDescent="0.3">
      <c r="A148" s="69" t="s">
        <v>174</v>
      </c>
      <c r="B148" s="69"/>
      <c r="C148" s="69">
        <v>13.3</v>
      </c>
      <c r="D148" s="69"/>
      <c r="E148" s="69"/>
      <c r="F148" s="69"/>
    </row>
    <row r="149" spans="1:6" x14ac:dyDescent="0.3">
      <c r="A149" s="69" t="s">
        <v>175</v>
      </c>
      <c r="B149" s="69"/>
      <c r="C149" s="69">
        <v>81.900000000000006</v>
      </c>
      <c r="D149" s="69"/>
      <c r="E149" s="69"/>
      <c r="F149" s="69"/>
    </row>
    <row r="150" spans="1:6" x14ac:dyDescent="0.3">
      <c r="A150" s="69" t="s">
        <v>176</v>
      </c>
      <c r="B150" s="69"/>
      <c r="C150" s="69">
        <v>166.9</v>
      </c>
      <c r="D150" s="69"/>
      <c r="E150" s="69"/>
      <c r="F150" s="69"/>
    </row>
    <row r="151" spans="1:6" x14ac:dyDescent="0.3">
      <c r="A151" s="69" t="s">
        <v>177</v>
      </c>
      <c r="B151" s="69"/>
      <c r="C151" s="69">
        <v>122.9</v>
      </c>
      <c r="D151" s="69"/>
      <c r="E151" s="69"/>
      <c r="F151" s="69"/>
    </row>
    <row r="152" spans="1:6" x14ac:dyDescent="0.3">
      <c r="A152" s="69" t="s">
        <v>178</v>
      </c>
      <c r="B152" s="69"/>
      <c r="C152" s="69">
        <v>65.900000000000006</v>
      </c>
      <c r="D152" s="69"/>
      <c r="E152" s="69">
        <f>+MAX(C141:D152)</f>
        <v>249.5</v>
      </c>
      <c r="F152" s="69"/>
    </row>
    <row r="153" spans="1:6" x14ac:dyDescent="0.3">
      <c r="A153" s="75" t="s">
        <v>179</v>
      </c>
      <c r="B153" s="75"/>
      <c r="C153" s="75">
        <v>27.7</v>
      </c>
      <c r="D153" s="75"/>
      <c r="E153" s="75"/>
      <c r="F153" s="75"/>
    </row>
    <row r="154" spans="1:6" x14ac:dyDescent="0.3">
      <c r="A154" s="75" t="s">
        <v>180</v>
      </c>
      <c r="B154" s="75"/>
      <c r="C154" s="75">
        <v>116.5</v>
      </c>
      <c r="D154" s="75"/>
      <c r="E154" s="75"/>
      <c r="F154" s="75"/>
    </row>
    <row r="155" spans="1:6" x14ac:dyDescent="0.3">
      <c r="A155" s="75" t="s">
        <v>181</v>
      </c>
      <c r="B155" s="75"/>
      <c r="C155" s="75">
        <v>27.3</v>
      </c>
      <c r="D155" s="75"/>
      <c r="E155" s="75"/>
      <c r="F155" s="75"/>
    </row>
    <row r="156" spans="1:6" x14ac:dyDescent="0.3">
      <c r="A156" s="75" t="s">
        <v>182</v>
      </c>
      <c r="B156" s="75"/>
      <c r="C156" s="75">
        <v>132.6</v>
      </c>
      <c r="D156" s="75"/>
      <c r="E156" s="75"/>
      <c r="F156" s="75"/>
    </row>
    <row r="157" spans="1:6" x14ac:dyDescent="0.3">
      <c r="A157" s="75" t="s">
        <v>183</v>
      </c>
      <c r="B157" s="75"/>
      <c r="C157" s="75">
        <v>217.4</v>
      </c>
      <c r="D157" s="75"/>
      <c r="E157" s="75"/>
      <c r="F157" s="75"/>
    </row>
    <row r="158" spans="1:6" x14ac:dyDescent="0.3">
      <c r="A158" s="75" t="s">
        <v>184</v>
      </c>
      <c r="B158" s="75"/>
      <c r="C158" s="75">
        <v>18</v>
      </c>
      <c r="D158" s="75"/>
      <c r="E158" s="75"/>
      <c r="F158" s="75"/>
    </row>
    <row r="159" spans="1:6" x14ac:dyDescent="0.3">
      <c r="A159" s="75" t="s">
        <v>185</v>
      </c>
      <c r="B159" s="75"/>
      <c r="C159" s="75">
        <v>44.2</v>
      </c>
      <c r="D159" s="75"/>
      <c r="E159" s="75"/>
      <c r="F159" s="75"/>
    </row>
    <row r="160" spans="1:6" x14ac:dyDescent="0.3">
      <c r="A160" s="75" t="s">
        <v>186</v>
      </c>
      <c r="B160" s="75"/>
      <c r="C160" s="75">
        <v>22.8</v>
      </c>
      <c r="D160" s="75"/>
      <c r="E160" s="75"/>
      <c r="F160" s="75"/>
    </row>
    <row r="161" spans="1:6" x14ac:dyDescent="0.3">
      <c r="A161" s="75" t="s">
        <v>187</v>
      </c>
      <c r="B161" s="75"/>
      <c r="C161" s="75">
        <v>120.1</v>
      </c>
      <c r="D161" s="75"/>
      <c r="E161" s="75"/>
      <c r="F161" s="75"/>
    </row>
    <row r="162" spans="1:6" x14ac:dyDescent="0.3">
      <c r="A162" s="75" t="s">
        <v>188</v>
      </c>
      <c r="B162" s="75"/>
      <c r="C162" s="75">
        <v>143.5</v>
      </c>
      <c r="D162" s="75"/>
      <c r="E162" s="75"/>
      <c r="F162" s="75"/>
    </row>
    <row r="163" spans="1:6" x14ac:dyDescent="0.3">
      <c r="A163" s="75" t="s">
        <v>189</v>
      </c>
      <c r="B163" s="75"/>
      <c r="C163" s="75">
        <v>58</v>
      </c>
      <c r="D163" s="75"/>
      <c r="E163" s="75"/>
      <c r="F163" s="75"/>
    </row>
    <row r="164" spans="1:6" x14ac:dyDescent="0.3">
      <c r="A164" s="75" t="s">
        <v>190</v>
      </c>
      <c r="B164" s="75"/>
      <c r="C164" s="75">
        <v>125.9</v>
      </c>
      <c r="D164" s="75"/>
      <c r="E164" s="75">
        <f>+MAX(C153:D164)</f>
        <v>217.4</v>
      </c>
      <c r="F164" s="75"/>
    </row>
    <row r="165" spans="1:6" x14ac:dyDescent="0.3">
      <c r="A165" s="71" t="s">
        <v>191</v>
      </c>
      <c r="B165" s="71"/>
      <c r="C165" s="71">
        <v>54.4</v>
      </c>
      <c r="D165" s="71"/>
      <c r="E165" s="71"/>
      <c r="F165" s="71"/>
    </row>
    <row r="166" spans="1:6" x14ac:dyDescent="0.3">
      <c r="A166" s="71" t="s">
        <v>192</v>
      </c>
      <c r="B166" s="71"/>
      <c r="C166" s="71">
        <v>90.2</v>
      </c>
      <c r="D166" s="71"/>
      <c r="E166" s="71"/>
      <c r="F166" s="71"/>
    </row>
    <row r="167" spans="1:6" x14ac:dyDescent="0.3">
      <c r="A167" s="71" t="s">
        <v>193</v>
      </c>
      <c r="B167" s="71"/>
      <c r="C167" s="71">
        <v>167.2</v>
      </c>
      <c r="D167" s="71"/>
      <c r="E167" s="71"/>
      <c r="F167" s="71"/>
    </row>
    <row r="168" spans="1:6" x14ac:dyDescent="0.3">
      <c r="A168" s="71" t="s">
        <v>194</v>
      </c>
      <c r="B168" s="71"/>
      <c r="C168" s="71">
        <v>70.099999999999994</v>
      </c>
      <c r="D168" s="71"/>
      <c r="E168" s="71"/>
      <c r="F168" s="71"/>
    </row>
    <row r="169" spans="1:6" x14ac:dyDescent="0.3">
      <c r="A169" s="71" t="s">
        <v>195</v>
      </c>
      <c r="B169" s="71"/>
      <c r="C169" s="71">
        <v>250.7</v>
      </c>
      <c r="D169" s="71"/>
      <c r="E169" s="71"/>
      <c r="F169" s="71"/>
    </row>
    <row r="170" spans="1:6" x14ac:dyDescent="0.3">
      <c r="A170" s="71" t="s">
        <v>196</v>
      </c>
      <c r="B170" s="71"/>
      <c r="C170" s="71">
        <v>27.5</v>
      </c>
      <c r="D170" s="71"/>
      <c r="E170" s="71"/>
      <c r="F170" s="71"/>
    </row>
    <row r="171" spans="1:6" x14ac:dyDescent="0.3">
      <c r="A171" s="71" t="s">
        <v>197</v>
      </c>
      <c r="B171" s="71"/>
      <c r="C171" s="71">
        <v>31.5</v>
      </c>
      <c r="D171" s="71"/>
      <c r="E171" s="71"/>
      <c r="F171" s="71"/>
    </row>
    <row r="172" spans="1:6" x14ac:dyDescent="0.3">
      <c r="A172" s="71" t="s">
        <v>198</v>
      </c>
      <c r="B172" s="71"/>
      <c r="C172" s="71">
        <v>4.9000000000000004</v>
      </c>
      <c r="D172" s="71"/>
      <c r="E172" s="71"/>
      <c r="F172" s="71"/>
    </row>
    <row r="173" spans="1:6" x14ac:dyDescent="0.3">
      <c r="A173" s="71" t="s">
        <v>199</v>
      </c>
      <c r="B173" s="71"/>
      <c r="C173" s="71">
        <v>69</v>
      </c>
      <c r="D173" s="71"/>
      <c r="E173" s="71"/>
      <c r="F173" s="71"/>
    </row>
    <row r="174" spans="1:6" x14ac:dyDescent="0.3">
      <c r="A174" s="71" t="s">
        <v>200</v>
      </c>
      <c r="B174" s="71"/>
      <c r="C174" s="71">
        <v>374.3</v>
      </c>
      <c r="D174" s="71"/>
      <c r="E174" s="71"/>
      <c r="F174" s="71"/>
    </row>
    <row r="175" spans="1:6" x14ac:dyDescent="0.3">
      <c r="A175" s="71" t="s">
        <v>201</v>
      </c>
      <c r="B175" s="71"/>
      <c r="C175" s="71">
        <v>112.9</v>
      </c>
      <c r="D175" s="71"/>
      <c r="E175" s="71"/>
      <c r="F175" s="71"/>
    </row>
    <row r="176" spans="1:6" x14ac:dyDescent="0.3">
      <c r="A176" s="71" t="s">
        <v>202</v>
      </c>
      <c r="B176" s="71"/>
      <c r="C176" s="71">
        <v>82.2</v>
      </c>
      <c r="D176" s="71"/>
      <c r="E176" s="71">
        <f>+MAX(C165:D176)</f>
        <v>374.3</v>
      </c>
      <c r="F176" s="71"/>
    </row>
    <row r="177" spans="1:6" x14ac:dyDescent="0.3">
      <c r="A177" s="72" t="s">
        <v>203</v>
      </c>
      <c r="B177" s="72"/>
      <c r="C177" s="72">
        <v>59.7</v>
      </c>
      <c r="D177" s="72"/>
      <c r="E177" s="72"/>
      <c r="F177" s="72"/>
    </row>
    <row r="178" spans="1:6" x14ac:dyDescent="0.3">
      <c r="A178" s="72" t="s">
        <v>204</v>
      </c>
      <c r="B178" s="72"/>
      <c r="C178" s="72">
        <v>14.1</v>
      </c>
      <c r="D178" s="72"/>
      <c r="E178" s="72"/>
      <c r="F178" s="72"/>
    </row>
    <row r="179" spans="1:6" x14ac:dyDescent="0.3">
      <c r="A179" s="72" t="s">
        <v>205</v>
      </c>
      <c r="B179" s="72"/>
      <c r="C179" s="72">
        <v>113.5</v>
      </c>
      <c r="D179" s="72"/>
      <c r="E179" s="72"/>
      <c r="F179" s="72"/>
    </row>
    <row r="180" spans="1:6" x14ac:dyDescent="0.3">
      <c r="A180" s="72" t="s">
        <v>206</v>
      </c>
      <c r="B180" s="72"/>
      <c r="C180" s="72">
        <v>302.39999999999998</v>
      </c>
      <c r="D180" s="72"/>
      <c r="E180" s="72"/>
      <c r="F180" s="72"/>
    </row>
    <row r="181" spans="1:6" x14ac:dyDescent="0.3">
      <c r="A181" s="72" t="s">
        <v>207</v>
      </c>
      <c r="B181" s="72"/>
      <c r="C181" s="72">
        <v>184.3</v>
      </c>
      <c r="D181" s="72"/>
      <c r="E181" s="72"/>
      <c r="F181" s="72"/>
    </row>
    <row r="182" spans="1:6" x14ac:dyDescent="0.3">
      <c r="A182" s="72" t="s">
        <v>208</v>
      </c>
      <c r="B182" s="72"/>
      <c r="C182" s="72">
        <v>69.400000000000006</v>
      </c>
      <c r="D182" s="72"/>
      <c r="E182" s="72"/>
      <c r="F182" s="72"/>
    </row>
    <row r="183" spans="1:6" x14ac:dyDescent="0.3">
      <c r="A183" s="72" t="s">
        <v>209</v>
      </c>
      <c r="B183" s="72"/>
      <c r="C183" s="72">
        <v>9.1</v>
      </c>
      <c r="D183" s="72"/>
      <c r="E183" s="72"/>
      <c r="F183" s="72"/>
    </row>
    <row r="184" spans="1:6" x14ac:dyDescent="0.3">
      <c r="A184" s="72" t="s">
        <v>210</v>
      </c>
      <c r="B184" s="72"/>
      <c r="C184" s="72">
        <v>28.9</v>
      </c>
      <c r="D184" s="72"/>
      <c r="E184" s="72"/>
      <c r="F184" s="72"/>
    </row>
    <row r="185" spans="1:6" x14ac:dyDescent="0.3">
      <c r="A185" s="72" t="s">
        <v>211</v>
      </c>
      <c r="B185" s="72"/>
      <c r="C185" s="72">
        <v>97</v>
      </c>
      <c r="D185" s="72"/>
      <c r="E185" s="72"/>
      <c r="F185" s="72"/>
    </row>
    <row r="186" spans="1:6" x14ac:dyDescent="0.3">
      <c r="A186" s="72" t="s">
        <v>212</v>
      </c>
      <c r="B186" s="72"/>
      <c r="C186" s="72">
        <v>77.900000000000006</v>
      </c>
      <c r="D186" s="72"/>
      <c r="E186" s="72"/>
      <c r="F186" s="72"/>
    </row>
    <row r="187" spans="1:6" x14ac:dyDescent="0.3">
      <c r="A187" s="72" t="s">
        <v>213</v>
      </c>
      <c r="B187" s="72"/>
      <c r="C187" s="72">
        <v>158.4</v>
      </c>
      <c r="D187" s="72"/>
      <c r="E187" s="72"/>
      <c r="F187" s="72"/>
    </row>
    <row r="188" spans="1:6" x14ac:dyDescent="0.3">
      <c r="A188" s="72" t="s">
        <v>214</v>
      </c>
      <c r="B188" s="72"/>
      <c r="C188" s="72">
        <v>100</v>
      </c>
      <c r="D188" s="72"/>
      <c r="E188" s="72">
        <f>+MAX(C177:D188)</f>
        <v>302.39999999999998</v>
      </c>
      <c r="F188" s="72"/>
    </row>
    <row r="189" spans="1:6" x14ac:dyDescent="0.3">
      <c r="A189" s="69" t="s">
        <v>215</v>
      </c>
      <c r="B189" s="69"/>
      <c r="C189" s="69">
        <v>103.6</v>
      </c>
      <c r="D189" s="69"/>
      <c r="E189" s="69"/>
      <c r="F189" s="69"/>
    </row>
    <row r="190" spans="1:6" x14ac:dyDescent="0.3">
      <c r="A190" s="69" t="s">
        <v>216</v>
      </c>
      <c r="B190" s="69"/>
      <c r="C190" s="69">
        <v>0.6</v>
      </c>
      <c r="D190" s="69"/>
      <c r="E190" s="69"/>
      <c r="F190" s="69"/>
    </row>
    <row r="191" spans="1:6" x14ac:dyDescent="0.3">
      <c r="A191" s="69" t="s">
        <v>217</v>
      </c>
      <c r="B191" s="69"/>
      <c r="C191" s="69">
        <v>221.4</v>
      </c>
      <c r="D191" s="69"/>
      <c r="E191" s="69"/>
      <c r="F191" s="69"/>
    </row>
    <row r="192" spans="1:6" x14ac:dyDescent="0.3">
      <c r="A192" s="69" t="s">
        <v>218</v>
      </c>
      <c r="B192" s="69"/>
      <c r="C192" s="69">
        <v>331</v>
      </c>
      <c r="D192" s="69"/>
      <c r="E192" s="69"/>
      <c r="F192" s="69"/>
    </row>
    <row r="193" spans="1:6" x14ac:dyDescent="0.3">
      <c r="A193" s="69" t="s">
        <v>219</v>
      </c>
      <c r="B193" s="69"/>
      <c r="C193" s="69">
        <v>175.7</v>
      </c>
      <c r="D193" s="69"/>
      <c r="E193" s="69"/>
      <c r="F193" s="69"/>
    </row>
    <row r="194" spans="1:6" x14ac:dyDescent="0.3">
      <c r="A194" s="69" t="s">
        <v>220</v>
      </c>
      <c r="B194" s="69"/>
      <c r="C194" s="69">
        <v>42.2</v>
      </c>
      <c r="D194" s="69"/>
      <c r="E194" s="69"/>
      <c r="F194" s="69"/>
    </row>
    <row r="195" spans="1:6" x14ac:dyDescent="0.3">
      <c r="A195" s="69" t="s">
        <v>221</v>
      </c>
      <c r="B195" s="69"/>
      <c r="C195" s="69">
        <v>80.8</v>
      </c>
      <c r="D195" s="69"/>
      <c r="E195" s="69"/>
      <c r="F195" s="69"/>
    </row>
    <row r="196" spans="1:6" x14ac:dyDescent="0.3">
      <c r="A196" s="69" t="s">
        <v>222</v>
      </c>
      <c r="B196" s="69"/>
      <c r="C196" s="69">
        <v>23</v>
      </c>
      <c r="D196" s="69"/>
      <c r="E196" s="69"/>
      <c r="F196" s="69"/>
    </row>
    <row r="197" spans="1:6" x14ac:dyDescent="0.3">
      <c r="A197" s="69" t="s">
        <v>223</v>
      </c>
      <c r="B197" s="69"/>
      <c r="C197" s="69">
        <v>78.099999999999994</v>
      </c>
      <c r="D197" s="69"/>
      <c r="E197" s="69"/>
      <c r="F197" s="69"/>
    </row>
    <row r="198" spans="1:6" x14ac:dyDescent="0.3">
      <c r="A198" s="69" t="s">
        <v>224</v>
      </c>
      <c r="B198" s="69"/>
      <c r="C198" s="69">
        <v>258.60000000000002</v>
      </c>
      <c r="D198" s="69"/>
      <c r="E198" s="69"/>
      <c r="F198" s="69"/>
    </row>
    <row r="199" spans="1:6" x14ac:dyDescent="0.3">
      <c r="A199" s="69" t="s">
        <v>225</v>
      </c>
      <c r="B199" s="69"/>
      <c r="C199" s="69">
        <v>84.7</v>
      </c>
      <c r="D199" s="69"/>
      <c r="E199" s="69"/>
      <c r="F199" s="69"/>
    </row>
    <row r="200" spans="1:6" x14ac:dyDescent="0.3">
      <c r="A200" s="69" t="s">
        <v>226</v>
      </c>
      <c r="B200" s="69"/>
      <c r="C200" s="69">
        <v>91.4</v>
      </c>
      <c r="D200" s="69"/>
      <c r="E200" s="69">
        <f>+MAX(C189:D200)</f>
        <v>331</v>
      </c>
      <c r="F200" s="69"/>
    </row>
    <row r="201" spans="1:6" x14ac:dyDescent="0.3">
      <c r="A201" s="74" t="s">
        <v>227</v>
      </c>
      <c r="B201" s="74"/>
      <c r="C201" s="74">
        <v>89.5</v>
      </c>
      <c r="D201" s="74"/>
      <c r="E201" s="74"/>
      <c r="F201" s="74"/>
    </row>
    <row r="202" spans="1:6" x14ac:dyDescent="0.3">
      <c r="A202" s="74" t="s">
        <v>228</v>
      </c>
      <c r="B202" s="74"/>
      <c r="C202" s="74">
        <v>41.9</v>
      </c>
      <c r="D202" s="74"/>
      <c r="E202" s="74"/>
      <c r="F202" s="74"/>
    </row>
    <row r="203" spans="1:6" x14ac:dyDescent="0.3">
      <c r="A203" s="74" t="s">
        <v>229</v>
      </c>
      <c r="B203" s="74"/>
      <c r="C203" s="74">
        <v>112.1</v>
      </c>
      <c r="D203" s="74"/>
      <c r="E203" s="74"/>
      <c r="F203" s="74"/>
    </row>
    <row r="204" spans="1:6" x14ac:dyDescent="0.3">
      <c r="A204" s="74" t="s">
        <v>230</v>
      </c>
      <c r="B204" s="74"/>
      <c r="C204" s="74">
        <v>158.6</v>
      </c>
      <c r="D204" s="74"/>
      <c r="E204" s="74"/>
      <c r="F204" s="74"/>
    </row>
    <row r="205" spans="1:6" x14ac:dyDescent="0.3">
      <c r="A205" s="74" t="s">
        <v>231</v>
      </c>
      <c r="B205" s="74"/>
      <c r="C205" s="74">
        <v>224.5</v>
      </c>
      <c r="D205" s="74"/>
      <c r="E205" s="74"/>
      <c r="F205" s="74"/>
    </row>
    <row r="206" spans="1:6" x14ac:dyDescent="0.3">
      <c r="A206" s="74" t="s">
        <v>232</v>
      </c>
      <c r="B206" s="74"/>
      <c r="C206" s="74">
        <v>59.5</v>
      </c>
      <c r="D206" s="74"/>
      <c r="E206" s="74"/>
      <c r="F206" s="74"/>
    </row>
    <row r="207" spans="1:6" x14ac:dyDescent="0.3">
      <c r="A207" s="74" t="s">
        <v>233</v>
      </c>
      <c r="B207" s="74"/>
      <c r="C207" s="74">
        <v>70.5</v>
      </c>
      <c r="D207" s="74"/>
      <c r="E207" s="74"/>
      <c r="F207" s="74"/>
    </row>
    <row r="208" spans="1:6" x14ac:dyDescent="0.3">
      <c r="A208" s="74" t="s">
        <v>234</v>
      </c>
      <c r="B208" s="74"/>
      <c r="C208" s="74">
        <v>201.9</v>
      </c>
      <c r="D208" s="74"/>
      <c r="E208" s="74"/>
      <c r="F208" s="74"/>
    </row>
    <row r="209" spans="1:6" x14ac:dyDescent="0.3">
      <c r="A209" s="74" t="s">
        <v>235</v>
      </c>
      <c r="B209" s="74"/>
      <c r="C209" s="74">
        <v>149.80000000000001</v>
      </c>
      <c r="D209" s="74"/>
      <c r="E209" s="74"/>
      <c r="F209" s="74"/>
    </row>
    <row r="210" spans="1:6" x14ac:dyDescent="0.3">
      <c r="A210" s="74" t="s">
        <v>236</v>
      </c>
      <c r="B210" s="74"/>
      <c r="C210" s="74">
        <v>102.8</v>
      </c>
      <c r="D210" s="74"/>
      <c r="E210" s="74"/>
      <c r="F210" s="74"/>
    </row>
    <row r="211" spans="1:6" x14ac:dyDescent="0.3">
      <c r="A211" s="74" t="s">
        <v>237</v>
      </c>
      <c r="B211" s="74"/>
      <c r="C211" s="74">
        <v>103.9</v>
      </c>
      <c r="D211" s="74"/>
      <c r="E211" s="74"/>
      <c r="F211" s="74"/>
    </row>
    <row r="212" spans="1:6" x14ac:dyDescent="0.3">
      <c r="A212" s="74" t="s">
        <v>238</v>
      </c>
      <c r="B212" s="74"/>
      <c r="C212" s="74">
        <v>58.7</v>
      </c>
      <c r="D212" s="74"/>
      <c r="E212" s="74">
        <f>+MAX(C201:D212)</f>
        <v>224.5</v>
      </c>
      <c r="F212" s="74"/>
    </row>
    <row r="213" spans="1:6" x14ac:dyDescent="0.3">
      <c r="A213" s="69" t="s">
        <v>239</v>
      </c>
      <c r="B213" s="69"/>
      <c r="C213" s="69">
        <v>155.30000000000001</v>
      </c>
      <c r="D213" s="69"/>
      <c r="E213" s="69"/>
      <c r="F213" s="69"/>
    </row>
    <row r="214" spans="1:6" x14ac:dyDescent="0.3">
      <c r="A214" s="69" t="s">
        <v>240</v>
      </c>
      <c r="B214" s="69"/>
      <c r="C214" s="69">
        <v>84.5</v>
      </c>
      <c r="D214" s="69"/>
      <c r="E214" s="69"/>
      <c r="F214" s="69"/>
    </row>
    <row r="215" spans="1:6" x14ac:dyDescent="0.3">
      <c r="A215" s="69" t="s">
        <v>241</v>
      </c>
      <c r="B215" s="69"/>
      <c r="C215" s="69">
        <v>272.2</v>
      </c>
      <c r="D215" s="69"/>
      <c r="E215" s="69"/>
      <c r="F215" s="69"/>
    </row>
    <row r="216" spans="1:6" x14ac:dyDescent="0.3">
      <c r="A216" s="69" t="s">
        <v>242</v>
      </c>
      <c r="B216" s="69"/>
      <c r="C216" s="69">
        <v>58.9</v>
      </c>
      <c r="D216" s="69"/>
      <c r="E216" s="69"/>
      <c r="F216" s="69"/>
    </row>
    <row r="217" spans="1:6" x14ac:dyDescent="0.3">
      <c r="A217" s="69" t="s">
        <v>243</v>
      </c>
      <c r="B217" s="69"/>
      <c r="C217" s="69">
        <v>122.6</v>
      </c>
      <c r="D217" s="69"/>
      <c r="E217" s="69"/>
      <c r="F217" s="69"/>
    </row>
    <row r="218" spans="1:6" x14ac:dyDescent="0.3">
      <c r="A218" s="69" t="s">
        <v>244</v>
      </c>
      <c r="B218" s="69"/>
      <c r="C218" s="69">
        <v>77.599999999999994</v>
      </c>
      <c r="D218" s="69"/>
      <c r="E218" s="69"/>
      <c r="F218" s="69"/>
    </row>
    <row r="219" spans="1:6" x14ac:dyDescent="0.3">
      <c r="A219" s="69" t="s">
        <v>245</v>
      </c>
      <c r="B219" s="69"/>
      <c r="C219" s="69">
        <v>4.5999999999999996</v>
      </c>
      <c r="D219" s="69"/>
      <c r="E219" s="69"/>
      <c r="F219" s="69"/>
    </row>
    <row r="220" spans="1:6" x14ac:dyDescent="0.3">
      <c r="A220" s="69" t="s">
        <v>246</v>
      </c>
      <c r="B220" s="69"/>
      <c r="C220" s="69">
        <v>40.6</v>
      </c>
      <c r="D220" s="69"/>
      <c r="E220" s="69"/>
      <c r="F220" s="69"/>
    </row>
    <row r="221" spans="1:6" x14ac:dyDescent="0.3">
      <c r="A221" s="69" t="s">
        <v>247</v>
      </c>
      <c r="B221" s="69"/>
      <c r="C221" s="69">
        <v>103.4</v>
      </c>
      <c r="D221" s="69"/>
      <c r="E221" s="69"/>
      <c r="F221" s="69"/>
    </row>
    <row r="222" spans="1:6" x14ac:dyDescent="0.3">
      <c r="A222" s="69" t="s">
        <v>248</v>
      </c>
      <c r="B222" s="69"/>
      <c r="C222" s="69">
        <v>25.1</v>
      </c>
      <c r="D222" s="69"/>
      <c r="E222" s="69"/>
      <c r="F222" s="69"/>
    </row>
    <row r="223" spans="1:6" x14ac:dyDescent="0.3">
      <c r="A223" s="69" t="s">
        <v>249</v>
      </c>
      <c r="B223" s="69"/>
      <c r="C223" s="69">
        <v>87.6</v>
      </c>
      <c r="D223" s="69"/>
      <c r="E223" s="69"/>
      <c r="F223" s="69"/>
    </row>
    <row r="224" spans="1:6" x14ac:dyDescent="0.3">
      <c r="A224" s="69" t="s">
        <v>250</v>
      </c>
      <c r="B224" s="69"/>
      <c r="C224" s="69">
        <v>143.30000000000001</v>
      </c>
      <c r="D224" s="69"/>
      <c r="E224" s="69">
        <f>+MAX(C213:D224)</f>
        <v>272.2</v>
      </c>
      <c r="F224" s="69"/>
    </row>
    <row r="225" spans="1:6" x14ac:dyDescent="0.3">
      <c r="A225" s="74" t="s">
        <v>251</v>
      </c>
      <c r="B225" s="74"/>
      <c r="C225" s="74">
        <v>30.7</v>
      </c>
      <c r="D225" s="74"/>
      <c r="E225" s="74"/>
      <c r="F225" s="74"/>
    </row>
    <row r="226" spans="1:6" x14ac:dyDescent="0.3">
      <c r="A226" s="74" t="s">
        <v>252</v>
      </c>
      <c r="B226" s="74"/>
      <c r="C226" s="74">
        <v>41.9</v>
      </c>
      <c r="D226" s="74"/>
      <c r="E226" s="74"/>
      <c r="F226" s="74"/>
    </row>
    <row r="227" spans="1:6" x14ac:dyDescent="0.3">
      <c r="A227" s="74" t="s">
        <v>253</v>
      </c>
      <c r="B227" s="74"/>
      <c r="C227" s="74">
        <v>47.1</v>
      </c>
      <c r="D227" s="74"/>
      <c r="E227" s="74"/>
      <c r="F227" s="74"/>
    </row>
    <row r="228" spans="1:6" x14ac:dyDescent="0.3">
      <c r="A228" s="74" t="s">
        <v>254</v>
      </c>
      <c r="B228" s="74"/>
      <c r="C228" s="74">
        <v>502.7</v>
      </c>
      <c r="D228" s="74"/>
      <c r="E228" s="74"/>
      <c r="F228" s="74"/>
    </row>
    <row r="229" spans="1:6" x14ac:dyDescent="0.3">
      <c r="A229" s="74" t="s">
        <v>255</v>
      </c>
      <c r="B229" s="74"/>
      <c r="C229" s="74">
        <v>231.8</v>
      </c>
      <c r="D229" s="74"/>
      <c r="E229" s="74"/>
      <c r="F229" s="74"/>
    </row>
    <row r="230" spans="1:6" x14ac:dyDescent="0.3">
      <c r="A230" s="74" t="s">
        <v>256</v>
      </c>
      <c r="B230" s="74"/>
      <c r="C230" s="74">
        <v>112.5</v>
      </c>
      <c r="D230" s="74"/>
      <c r="E230" s="74"/>
      <c r="F230" s="74"/>
    </row>
    <row r="231" spans="1:6" x14ac:dyDescent="0.3">
      <c r="A231" s="74" t="s">
        <v>257</v>
      </c>
      <c r="B231" s="74"/>
      <c r="C231" s="74">
        <v>97.8</v>
      </c>
      <c r="D231" s="74"/>
      <c r="E231" s="74"/>
      <c r="F231" s="74"/>
    </row>
    <row r="232" spans="1:6" x14ac:dyDescent="0.3">
      <c r="A232" s="74" t="s">
        <v>258</v>
      </c>
      <c r="B232" s="74"/>
      <c r="C232" s="74">
        <v>56.3</v>
      </c>
      <c r="D232" s="74"/>
      <c r="E232" s="74"/>
      <c r="F232" s="74"/>
    </row>
    <row r="233" spans="1:6" x14ac:dyDescent="0.3">
      <c r="A233" s="74" t="s">
        <v>259</v>
      </c>
      <c r="B233" s="74"/>
      <c r="C233" s="74">
        <v>108.8</v>
      </c>
      <c r="D233" s="74"/>
      <c r="E233" s="74"/>
      <c r="F233" s="74"/>
    </row>
    <row r="234" spans="1:6" x14ac:dyDescent="0.3">
      <c r="A234" s="74" t="s">
        <v>260</v>
      </c>
      <c r="B234" s="74"/>
      <c r="C234" s="74">
        <v>52.1</v>
      </c>
      <c r="D234" s="74"/>
      <c r="E234" s="74"/>
      <c r="F234" s="74"/>
    </row>
    <row r="235" spans="1:6" x14ac:dyDescent="0.3">
      <c r="A235" s="74" t="s">
        <v>261</v>
      </c>
      <c r="B235" s="74"/>
      <c r="C235" s="74">
        <v>106.9</v>
      </c>
      <c r="D235" s="74"/>
      <c r="E235" s="74"/>
      <c r="F235" s="74"/>
    </row>
    <row r="236" spans="1:6" x14ac:dyDescent="0.3">
      <c r="A236" s="74" t="s">
        <v>262</v>
      </c>
      <c r="B236" s="74"/>
      <c r="C236" s="74">
        <v>37.1</v>
      </c>
      <c r="D236" s="74"/>
      <c r="E236" s="74">
        <f>+MAX(C225:D236)</f>
        <v>502.7</v>
      </c>
      <c r="F236" s="74"/>
    </row>
    <row r="237" spans="1:6" x14ac:dyDescent="0.3">
      <c r="A237" s="69" t="s">
        <v>263</v>
      </c>
      <c r="B237" s="69"/>
      <c r="C237" s="69">
        <v>83.2</v>
      </c>
      <c r="D237" s="69"/>
      <c r="E237" s="69"/>
      <c r="F237" s="69"/>
    </row>
    <row r="238" spans="1:6" x14ac:dyDescent="0.3">
      <c r="A238" s="69" t="s">
        <v>264</v>
      </c>
      <c r="B238" s="69"/>
      <c r="C238" s="69">
        <v>72.599999999999994</v>
      </c>
      <c r="D238" s="69"/>
      <c r="E238" s="69"/>
      <c r="F238" s="69"/>
    </row>
    <row r="239" spans="1:6" x14ac:dyDescent="0.3">
      <c r="A239" s="69" t="s">
        <v>265</v>
      </c>
      <c r="B239" s="69"/>
      <c r="C239" s="69">
        <v>108.3</v>
      </c>
      <c r="D239" s="69"/>
      <c r="E239" s="69"/>
      <c r="F239" s="69"/>
    </row>
    <row r="240" spans="1:6" x14ac:dyDescent="0.3">
      <c r="A240" s="69" t="s">
        <v>266</v>
      </c>
      <c r="B240" s="69"/>
      <c r="C240" s="69">
        <v>213.3</v>
      </c>
      <c r="D240" s="69"/>
      <c r="E240" s="69"/>
      <c r="F240" s="69"/>
    </row>
    <row r="241" spans="1:6" x14ac:dyDescent="0.3">
      <c r="A241" s="69" t="s">
        <v>267</v>
      </c>
      <c r="B241" s="69"/>
      <c r="C241" s="69">
        <v>56.3</v>
      </c>
      <c r="D241" s="69"/>
      <c r="E241" s="69"/>
      <c r="F241" s="69"/>
    </row>
    <row r="242" spans="1:6" x14ac:dyDescent="0.3">
      <c r="A242" s="69" t="s">
        <v>268</v>
      </c>
      <c r="B242" s="69"/>
      <c r="C242" s="69">
        <v>28.6</v>
      </c>
      <c r="D242" s="69"/>
      <c r="E242" s="69"/>
      <c r="F242" s="69"/>
    </row>
    <row r="243" spans="1:6" x14ac:dyDescent="0.3">
      <c r="A243" s="69" t="s">
        <v>269</v>
      </c>
      <c r="B243" s="69"/>
      <c r="C243" s="69">
        <v>28.8</v>
      </c>
      <c r="D243" s="69"/>
      <c r="E243" s="69"/>
      <c r="F243" s="69"/>
    </row>
    <row r="244" spans="1:6" x14ac:dyDescent="0.3">
      <c r="A244" s="69" t="s">
        <v>270</v>
      </c>
      <c r="B244" s="69"/>
      <c r="C244" s="69">
        <v>25.3</v>
      </c>
      <c r="D244" s="69"/>
      <c r="E244" s="69"/>
      <c r="F244" s="69"/>
    </row>
    <row r="245" spans="1:6" x14ac:dyDescent="0.3">
      <c r="A245" s="69" t="s">
        <v>271</v>
      </c>
      <c r="B245" s="69"/>
      <c r="C245" s="69">
        <v>44.4</v>
      </c>
      <c r="D245" s="69"/>
      <c r="E245" s="69"/>
      <c r="F245" s="69"/>
    </row>
    <row r="246" spans="1:6" x14ac:dyDescent="0.3">
      <c r="A246" s="69" t="s">
        <v>272</v>
      </c>
      <c r="B246" s="69"/>
      <c r="C246" s="69">
        <v>109.4</v>
      </c>
      <c r="D246" s="69"/>
      <c r="E246" s="69"/>
      <c r="F246" s="69"/>
    </row>
    <row r="247" spans="1:6" x14ac:dyDescent="0.3">
      <c r="A247" s="69" t="s">
        <v>273</v>
      </c>
      <c r="B247" s="69"/>
      <c r="C247" s="69">
        <v>134.6</v>
      </c>
      <c r="D247" s="69"/>
      <c r="E247" s="69"/>
      <c r="F247" s="69"/>
    </row>
    <row r="248" spans="1:6" x14ac:dyDescent="0.3">
      <c r="A248" s="69" t="s">
        <v>274</v>
      </c>
      <c r="B248" s="69"/>
      <c r="C248" s="69">
        <v>41.8</v>
      </c>
      <c r="D248" s="69"/>
      <c r="E248" s="69">
        <f>+MAX(C237:D248)</f>
        <v>213.3</v>
      </c>
      <c r="F248" s="69"/>
    </row>
    <row r="249" spans="1:6" x14ac:dyDescent="0.3">
      <c r="A249" s="70" t="s">
        <v>275</v>
      </c>
      <c r="B249" s="70"/>
      <c r="C249" s="70">
        <v>111.6</v>
      </c>
      <c r="D249" s="70"/>
      <c r="E249" s="70"/>
      <c r="F249" s="70"/>
    </row>
    <row r="250" spans="1:6" x14ac:dyDescent="0.3">
      <c r="A250" s="70" t="s">
        <v>276</v>
      </c>
      <c r="B250" s="70"/>
      <c r="C250" s="70">
        <v>97.4</v>
      </c>
      <c r="D250" s="70"/>
      <c r="E250" s="70"/>
      <c r="F250" s="70"/>
    </row>
    <row r="251" spans="1:6" x14ac:dyDescent="0.3">
      <c r="A251" s="70" t="s">
        <v>277</v>
      </c>
      <c r="B251" s="70"/>
      <c r="C251" s="70">
        <v>93</v>
      </c>
      <c r="D251" s="70"/>
      <c r="E251" s="70"/>
      <c r="F251" s="70"/>
    </row>
    <row r="252" spans="1:6" x14ac:dyDescent="0.3">
      <c r="A252" s="70" t="s">
        <v>278</v>
      </c>
      <c r="B252" s="70"/>
      <c r="C252" s="70">
        <v>263.60000000000002</v>
      </c>
      <c r="D252" s="70"/>
      <c r="E252" s="70"/>
      <c r="F252" s="70"/>
    </row>
    <row r="253" spans="1:6" x14ac:dyDescent="0.3">
      <c r="A253" s="70" t="s">
        <v>279</v>
      </c>
      <c r="B253" s="70"/>
      <c r="C253" s="70">
        <v>37.799999999999997</v>
      </c>
      <c r="D253" s="70"/>
      <c r="E253" s="70"/>
      <c r="F253" s="70"/>
    </row>
    <row r="254" spans="1:6" x14ac:dyDescent="0.3">
      <c r="A254" s="70" t="s">
        <v>280</v>
      </c>
      <c r="B254" s="70"/>
      <c r="C254" s="70">
        <v>6.3</v>
      </c>
      <c r="D254" s="70"/>
      <c r="E254" s="70"/>
      <c r="F254" s="70"/>
    </row>
    <row r="255" spans="1:6" x14ac:dyDescent="0.3">
      <c r="A255" s="70" t="s">
        <v>281</v>
      </c>
      <c r="B255" s="70"/>
      <c r="C255" s="70">
        <v>18.2</v>
      </c>
      <c r="D255" s="70"/>
      <c r="E255" s="70"/>
      <c r="F255" s="70"/>
    </row>
    <row r="256" spans="1:6" x14ac:dyDescent="0.3">
      <c r="A256" s="70" t="s">
        <v>282</v>
      </c>
      <c r="B256" s="70"/>
      <c r="C256" s="70">
        <v>9.1999999999999993</v>
      </c>
      <c r="D256" s="70"/>
      <c r="E256" s="70"/>
      <c r="F256" s="70"/>
    </row>
    <row r="257" spans="1:6" x14ac:dyDescent="0.3">
      <c r="A257" s="70" t="s">
        <v>283</v>
      </c>
      <c r="B257" s="70"/>
      <c r="C257" s="70">
        <v>15.2</v>
      </c>
      <c r="D257" s="70"/>
      <c r="E257" s="70"/>
      <c r="F257" s="70"/>
    </row>
    <row r="258" spans="1:6" x14ac:dyDescent="0.3">
      <c r="A258" s="70" t="s">
        <v>284</v>
      </c>
      <c r="B258" s="70"/>
      <c r="C258" s="70">
        <v>182.4</v>
      </c>
      <c r="D258" s="70"/>
      <c r="E258" s="70"/>
      <c r="F258" s="70"/>
    </row>
    <row r="259" spans="1:6" x14ac:dyDescent="0.3">
      <c r="A259" s="70" t="s">
        <v>285</v>
      </c>
      <c r="B259" s="70"/>
      <c r="C259" s="70">
        <v>39.799999999999997</v>
      </c>
      <c r="D259" s="70"/>
      <c r="E259" s="70"/>
      <c r="F259" s="70"/>
    </row>
    <row r="260" spans="1:6" x14ac:dyDescent="0.3">
      <c r="A260" s="70" t="s">
        <v>286</v>
      </c>
      <c r="B260" s="70"/>
      <c r="C260" s="70">
        <v>35.6</v>
      </c>
      <c r="D260" s="70"/>
      <c r="E260" s="70">
        <f>+MAX(C249:D260)</f>
        <v>263.60000000000002</v>
      </c>
      <c r="F260" s="70"/>
    </row>
    <row r="261" spans="1:6" x14ac:dyDescent="0.3">
      <c r="A261" s="71" t="s">
        <v>287</v>
      </c>
      <c r="B261" s="71"/>
      <c r="C261" s="71">
        <v>15.5</v>
      </c>
      <c r="D261" s="71"/>
      <c r="E261" s="71"/>
      <c r="F261" s="71"/>
    </row>
    <row r="262" spans="1:6" x14ac:dyDescent="0.3">
      <c r="A262" s="71" t="s">
        <v>288</v>
      </c>
      <c r="B262" s="71"/>
      <c r="C262" s="71">
        <v>68.599999999999994</v>
      </c>
      <c r="D262" s="71"/>
      <c r="E262" s="71"/>
      <c r="F262" s="71"/>
    </row>
    <row r="263" spans="1:6" x14ac:dyDescent="0.3">
      <c r="A263" s="71" t="s">
        <v>289</v>
      </c>
      <c r="B263" s="71"/>
      <c r="C263" s="71">
        <v>70.2</v>
      </c>
      <c r="D263" s="71"/>
      <c r="E263" s="71"/>
      <c r="F263" s="71"/>
    </row>
    <row r="264" spans="1:6" x14ac:dyDescent="0.3">
      <c r="A264" s="71" t="s">
        <v>290</v>
      </c>
      <c r="B264" s="71"/>
      <c r="C264" s="71">
        <v>199.7</v>
      </c>
      <c r="D264" s="71"/>
      <c r="E264" s="71"/>
      <c r="F264" s="71"/>
    </row>
    <row r="265" spans="1:6" x14ac:dyDescent="0.3">
      <c r="A265" s="71" t="s">
        <v>291</v>
      </c>
      <c r="B265" s="71"/>
      <c r="C265" s="71">
        <v>155.69999999999999</v>
      </c>
      <c r="D265" s="71"/>
      <c r="E265" s="71"/>
      <c r="F265" s="71"/>
    </row>
    <row r="266" spans="1:6" x14ac:dyDescent="0.3">
      <c r="A266" s="71" t="s">
        <v>292</v>
      </c>
      <c r="B266" s="71"/>
      <c r="C266" s="71">
        <v>67.599999999999994</v>
      </c>
      <c r="D266" s="71"/>
      <c r="E266" s="71"/>
      <c r="F266" s="71"/>
    </row>
    <row r="267" spans="1:6" x14ac:dyDescent="0.3">
      <c r="A267" s="71" t="s">
        <v>293</v>
      </c>
      <c r="B267" s="71"/>
      <c r="C267" s="71">
        <v>25.2</v>
      </c>
      <c r="D267" s="71"/>
      <c r="E267" s="71"/>
      <c r="F267" s="71"/>
    </row>
    <row r="268" spans="1:6" x14ac:dyDescent="0.3">
      <c r="A268" s="71" t="s">
        <v>294</v>
      </c>
      <c r="B268" s="71"/>
      <c r="C268" s="71">
        <v>31.4</v>
      </c>
      <c r="D268" s="71"/>
      <c r="E268" s="71"/>
      <c r="F268" s="71"/>
    </row>
    <row r="269" spans="1:6" x14ac:dyDescent="0.3">
      <c r="A269" s="71" t="s">
        <v>295</v>
      </c>
      <c r="B269" s="71"/>
      <c r="C269" s="71">
        <v>74.599999999999994</v>
      </c>
      <c r="D269" s="71"/>
      <c r="E269" s="71"/>
      <c r="F269" s="71"/>
    </row>
    <row r="270" spans="1:6" x14ac:dyDescent="0.3">
      <c r="A270" s="71" t="s">
        <v>296</v>
      </c>
      <c r="B270" s="71"/>
      <c r="C270" s="71">
        <v>56.2</v>
      </c>
      <c r="D270" s="71"/>
      <c r="E270" s="71"/>
      <c r="F270" s="71"/>
    </row>
    <row r="271" spans="1:6" x14ac:dyDescent="0.3">
      <c r="A271" s="71" t="s">
        <v>297</v>
      </c>
      <c r="B271" s="71"/>
      <c r="C271" s="71">
        <v>88.7</v>
      </c>
      <c r="D271" s="71"/>
      <c r="E271" s="71"/>
      <c r="F271" s="71"/>
    </row>
    <row r="272" spans="1:6" x14ac:dyDescent="0.3">
      <c r="A272" s="71" t="s">
        <v>298</v>
      </c>
      <c r="B272" s="71"/>
      <c r="C272" s="71">
        <v>103.7</v>
      </c>
      <c r="D272" s="71"/>
      <c r="E272" s="71">
        <f>+MAX(C261:D272)</f>
        <v>199.7</v>
      </c>
      <c r="F272" s="71"/>
    </row>
    <row r="273" spans="1:6" x14ac:dyDescent="0.3">
      <c r="A273" s="70" t="s">
        <v>299</v>
      </c>
      <c r="B273" s="70"/>
      <c r="C273" s="70">
        <v>69.400000000000006</v>
      </c>
      <c r="D273" s="70"/>
      <c r="E273" s="70"/>
      <c r="F273" s="70"/>
    </row>
    <row r="274" spans="1:6" x14ac:dyDescent="0.3">
      <c r="A274" s="70" t="s">
        <v>300</v>
      </c>
      <c r="B274" s="70"/>
      <c r="C274" s="70">
        <v>61.1</v>
      </c>
      <c r="D274" s="70"/>
      <c r="E274" s="70"/>
      <c r="F274" s="70"/>
    </row>
    <row r="275" spans="1:6" x14ac:dyDescent="0.3">
      <c r="A275" s="70" t="s">
        <v>301</v>
      </c>
      <c r="B275" s="70"/>
      <c r="C275" s="70">
        <v>118.6</v>
      </c>
      <c r="D275" s="70"/>
      <c r="E275" s="70"/>
      <c r="F275" s="70"/>
    </row>
    <row r="276" spans="1:6" x14ac:dyDescent="0.3">
      <c r="A276" s="70" t="s">
        <v>302</v>
      </c>
      <c r="B276" s="70"/>
      <c r="C276" s="70">
        <v>287.2</v>
      </c>
      <c r="D276" s="70"/>
      <c r="E276" s="70"/>
      <c r="F276" s="70"/>
    </row>
    <row r="277" spans="1:6" x14ac:dyDescent="0.3">
      <c r="A277" s="70" t="s">
        <v>303</v>
      </c>
      <c r="B277" s="70"/>
      <c r="C277" s="70">
        <v>184</v>
      </c>
      <c r="D277" s="70"/>
      <c r="E277" s="70"/>
      <c r="F277" s="70"/>
    </row>
    <row r="278" spans="1:6" x14ac:dyDescent="0.3">
      <c r="A278" s="70" t="s">
        <v>304</v>
      </c>
      <c r="B278" s="70"/>
      <c r="C278" s="70">
        <v>22.2</v>
      </c>
      <c r="D278" s="70"/>
      <c r="E278" s="70"/>
      <c r="F278" s="70"/>
    </row>
    <row r="279" spans="1:6" x14ac:dyDescent="0.3">
      <c r="A279" s="70" t="s">
        <v>305</v>
      </c>
      <c r="B279" s="70"/>
      <c r="C279" s="70">
        <v>13.4</v>
      </c>
      <c r="D279" s="70"/>
      <c r="E279" s="70"/>
      <c r="F279" s="70"/>
    </row>
    <row r="280" spans="1:6" x14ac:dyDescent="0.3">
      <c r="A280" s="70" t="s">
        <v>306</v>
      </c>
      <c r="B280" s="70"/>
      <c r="C280" s="70">
        <v>4</v>
      </c>
      <c r="D280" s="70"/>
      <c r="E280" s="70"/>
      <c r="F280" s="70"/>
    </row>
    <row r="281" spans="1:6" x14ac:dyDescent="0.3">
      <c r="A281" s="70" t="s">
        <v>307</v>
      </c>
      <c r="B281" s="70"/>
      <c r="C281" s="70">
        <v>123.8</v>
      </c>
      <c r="D281" s="70"/>
      <c r="E281" s="70"/>
      <c r="F281" s="70"/>
    </row>
    <row r="282" spans="1:6" x14ac:dyDescent="0.3">
      <c r="A282" s="70" t="s">
        <v>308</v>
      </c>
      <c r="B282" s="70"/>
      <c r="C282" s="70">
        <v>117.4</v>
      </c>
      <c r="D282" s="70"/>
      <c r="E282" s="70"/>
      <c r="F282" s="70"/>
    </row>
    <row r="283" spans="1:6" x14ac:dyDescent="0.3">
      <c r="A283" s="70" t="s">
        <v>309</v>
      </c>
      <c r="B283" s="70"/>
      <c r="C283" s="70">
        <v>43.8</v>
      </c>
      <c r="D283" s="70"/>
      <c r="E283" s="70"/>
      <c r="F283" s="70"/>
    </row>
    <row r="284" spans="1:6" x14ac:dyDescent="0.3">
      <c r="A284" s="70" t="s">
        <v>310</v>
      </c>
      <c r="B284" s="70"/>
      <c r="C284" s="70">
        <v>160.69999999999999</v>
      </c>
      <c r="D284" s="70"/>
      <c r="E284" s="70">
        <f>+MAX(C273:D284)</f>
        <v>287.2</v>
      </c>
      <c r="F284" s="70"/>
    </row>
    <row r="285" spans="1:6" x14ac:dyDescent="0.3">
      <c r="A285" s="71" t="s">
        <v>311</v>
      </c>
      <c r="B285" s="71"/>
      <c r="C285" s="71">
        <v>97.5</v>
      </c>
      <c r="D285" s="71"/>
      <c r="E285" s="71"/>
      <c r="F285" s="71"/>
    </row>
    <row r="286" spans="1:6" x14ac:dyDescent="0.3">
      <c r="A286" s="71" t="s">
        <v>312</v>
      </c>
      <c r="B286" s="71"/>
      <c r="C286" s="71">
        <v>8.5</v>
      </c>
      <c r="D286" s="71"/>
      <c r="E286" s="71"/>
      <c r="F286" s="71"/>
    </row>
    <row r="287" spans="1:6" x14ac:dyDescent="0.3">
      <c r="A287" s="71" t="s">
        <v>313</v>
      </c>
      <c r="B287" s="71"/>
      <c r="C287" s="71">
        <v>304.5</v>
      </c>
      <c r="D287" s="71"/>
      <c r="E287" s="71"/>
      <c r="F287" s="71"/>
    </row>
    <row r="288" spans="1:6" x14ac:dyDescent="0.3">
      <c r="A288" s="71" t="s">
        <v>314</v>
      </c>
      <c r="B288" s="71"/>
      <c r="C288" s="71">
        <v>256.60000000000002</v>
      </c>
      <c r="D288" s="71"/>
      <c r="E288" s="71"/>
      <c r="F288" s="71"/>
    </row>
    <row r="289" spans="1:6" x14ac:dyDescent="0.3">
      <c r="A289" s="71" t="s">
        <v>315</v>
      </c>
      <c r="B289" s="71"/>
      <c r="C289" s="71">
        <v>73.900000000000006</v>
      </c>
      <c r="D289" s="71"/>
      <c r="E289" s="71"/>
      <c r="F289" s="71"/>
    </row>
    <row r="290" spans="1:6" x14ac:dyDescent="0.3">
      <c r="A290" s="71" t="s">
        <v>316</v>
      </c>
      <c r="B290" s="71"/>
      <c r="C290" s="71">
        <v>12</v>
      </c>
      <c r="D290" s="71"/>
      <c r="E290" s="71"/>
      <c r="F290" s="71"/>
    </row>
    <row r="291" spans="1:6" x14ac:dyDescent="0.3">
      <c r="A291" s="71" t="s">
        <v>317</v>
      </c>
      <c r="B291" s="71"/>
      <c r="C291" s="71">
        <v>0</v>
      </c>
      <c r="D291" s="71"/>
      <c r="E291" s="71"/>
      <c r="F291" s="71"/>
    </row>
    <row r="292" spans="1:6" x14ac:dyDescent="0.3">
      <c r="A292" s="71" t="s">
        <v>318</v>
      </c>
      <c r="B292" s="71"/>
      <c r="C292" s="71">
        <v>15.6</v>
      </c>
      <c r="D292" s="71"/>
      <c r="E292" s="71"/>
      <c r="F292" s="71"/>
    </row>
    <row r="293" spans="1:6" x14ac:dyDescent="0.3">
      <c r="A293" s="71" t="s">
        <v>319</v>
      </c>
      <c r="B293" s="71"/>
      <c r="C293" s="71">
        <v>90.1</v>
      </c>
      <c r="D293" s="71"/>
      <c r="E293" s="71"/>
      <c r="F293" s="71"/>
    </row>
    <row r="294" spans="1:6" x14ac:dyDescent="0.3">
      <c r="A294" s="71" t="s">
        <v>320</v>
      </c>
      <c r="B294" s="71"/>
      <c r="C294" s="71">
        <v>125.6</v>
      </c>
      <c r="D294" s="71"/>
      <c r="E294" s="71"/>
      <c r="F294" s="71"/>
    </row>
    <row r="295" spans="1:6" x14ac:dyDescent="0.3">
      <c r="A295" s="71" t="s">
        <v>321</v>
      </c>
      <c r="B295" s="71"/>
      <c r="C295" s="71">
        <v>103.1</v>
      </c>
      <c r="D295" s="71"/>
      <c r="E295" s="71"/>
      <c r="F295" s="71"/>
    </row>
    <row r="296" spans="1:6" x14ac:dyDescent="0.3">
      <c r="A296" s="71" t="s">
        <v>322</v>
      </c>
      <c r="B296" s="71"/>
      <c r="C296" s="71">
        <v>9.3000000000000007</v>
      </c>
      <c r="D296" s="71"/>
      <c r="E296" s="71">
        <f>+MAX(C285:D296)</f>
        <v>304.5</v>
      </c>
      <c r="F296" s="71"/>
    </row>
    <row r="297" spans="1:6" x14ac:dyDescent="0.3">
      <c r="A297" s="73" t="s">
        <v>323</v>
      </c>
      <c r="B297" s="73"/>
      <c r="C297" s="73">
        <v>19.2</v>
      </c>
      <c r="D297" s="73"/>
      <c r="E297" s="73"/>
      <c r="F297" s="73"/>
    </row>
    <row r="298" spans="1:6" x14ac:dyDescent="0.3">
      <c r="A298" s="73" t="s">
        <v>324</v>
      </c>
      <c r="B298" s="73"/>
      <c r="C298" s="73">
        <v>123</v>
      </c>
      <c r="D298" s="73"/>
      <c r="E298" s="73"/>
      <c r="F298" s="73"/>
    </row>
    <row r="299" spans="1:6" x14ac:dyDescent="0.3">
      <c r="A299" s="73" t="s">
        <v>325</v>
      </c>
      <c r="B299" s="73"/>
      <c r="C299" s="73">
        <v>101.8</v>
      </c>
      <c r="D299" s="73"/>
      <c r="E299" s="73"/>
      <c r="F299" s="73"/>
    </row>
    <row r="300" spans="1:6" x14ac:dyDescent="0.3">
      <c r="A300" s="73" t="s">
        <v>326</v>
      </c>
      <c r="B300" s="73"/>
      <c r="C300" s="73">
        <v>406.9</v>
      </c>
      <c r="D300" s="73"/>
      <c r="E300" s="73"/>
      <c r="F300" s="73"/>
    </row>
    <row r="301" spans="1:6" x14ac:dyDescent="0.3">
      <c r="A301" s="73" t="s">
        <v>327</v>
      </c>
      <c r="B301" s="73"/>
      <c r="C301" s="73">
        <v>238.2</v>
      </c>
      <c r="D301" s="73"/>
      <c r="E301" s="73"/>
      <c r="F301" s="73"/>
    </row>
    <row r="302" spans="1:6" x14ac:dyDescent="0.3">
      <c r="A302" s="73" t="s">
        <v>328</v>
      </c>
      <c r="B302" s="73"/>
      <c r="C302" s="73">
        <v>75.599999999999994</v>
      </c>
      <c r="D302" s="73"/>
      <c r="E302" s="73"/>
      <c r="F302" s="73"/>
    </row>
    <row r="303" spans="1:6" x14ac:dyDescent="0.3">
      <c r="A303" s="73" t="s">
        <v>329</v>
      </c>
      <c r="B303" s="73"/>
      <c r="C303" s="73">
        <v>74.8</v>
      </c>
      <c r="D303" s="73"/>
      <c r="E303" s="73"/>
      <c r="F303" s="73"/>
    </row>
    <row r="304" spans="1:6" x14ac:dyDescent="0.3">
      <c r="A304" s="73" t="s">
        <v>330</v>
      </c>
      <c r="B304" s="73"/>
      <c r="C304" s="73">
        <v>66.400000000000006</v>
      </c>
      <c r="D304" s="73"/>
      <c r="E304" s="73"/>
      <c r="F304" s="73"/>
    </row>
    <row r="305" spans="1:6" x14ac:dyDescent="0.3">
      <c r="A305" s="73" t="s">
        <v>331</v>
      </c>
      <c r="B305" s="73"/>
      <c r="C305" s="73">
        <v>38.1</v>
      </c>
      <c r="D305" s="73"/>
      <c r="E305" s="73"/>
      <c r="F305" s="73"/>
    </row>
    <row r="306" spans="1:6" x14ac:dyDescent="0.3">
      <c r="A306" s="73" t="s">
        <v>332</v>
      </c>
      <c r="B306" s="73"/>
      <c r="C306" s="73">
        <v>286</v>
      </c>
      <c r="D306" s="73"/>
      <c r="E306" s="73"/>
      <c r="F306" s="73"/>
    </row>
    <row r="307" spans="1:6" x14ac:dyDescent="0.3">
      <c r="A307" s="73" t="s">
        <v>333</v>
      </c>
      <c r="B307" s="73"/>
      <c r="C307" s="73">
        <v>148.30000000000001</v>
      </c>
      <c r="D307" s="73"/>
      <c r="E307" s="73"/>
      <c r="F307" s="73"/>
    </row>
    <row r="308" spans="1:6" x14ac:dyDescent="0.3">
      <c r="A308" s="73" t="s">
        <v>334</v>
      </c>
      <c r="B308" s="73"/>
      <c r="C308" s="73">
        <v>202</v>
      </c>
      <c r="D308" s="73"/>
      <c r="E308" s="73">
        <f>+MAX(C297:D308)</f>
        <v>406.9</v>
      </c>
      <c r="F308" s="73"/>
    </row>
    <row r="309" spans="1:6" x14ac:dyDescent="0.3">
      <c r="A309" s="72" t="s">
        <v>335</v>
      </c>
      <c r="B309" s="72"/>
      <c r="C309" s="72">
        <v>34.4</v>
      </c>
      <c r="D309" s="72"/>
      <c r="E309" s="72"/>
      <c r="F309" s="72"/>
    </row>
    <row r="310" spans="1:6" x14ac:dyDescent="0.3">
      <c r="A310" s="72" t="s">
        <v>336</v>
      </c>
      <c r="B310" s="72"/>
      <c r="C310" s="72">
        <v>13.5</v>
      </c>
      <c r="D310" s="72"/>
      <c r="E310" s="72"/>
      <c r="F310" s="72"/>
    </row>
    <row r="311" spans="1:6" x14ac:dyDescent="0.3">
      <c r="A311" s="72" t="s">
        <v>337</v>
      </c>
      <c r="B311" s="72"/>
      <c r="C311" s="72">
        <v>255.8</v>
      </c>
      <c r="D311" s="72"/>
      <c r="E311" s="72"/>
      <c r="F311" s="72"/>
    </row>
    <row r="312" spans="1:6" x14ac:dyDescent="0.3">
      <c r="A312" s="72" t="s">
        <v>338</v>
      </c>
      <c r="B312" s="72"/>
      <c r="C312" s="72">
        <v>106.1</v>
      </c>
      <c r="D312" s="72"/>
      <c r="E312" s="72"/>
      <c r="F312" s="72"/>
    </row>
    <row r="313" spans="1:6" x14ac:dyDescent="0.3">
      <c r="A313" s="72" t="s">
        <v>339</v>
      </c>
      <c r="B313" s="72"/>
      <c r="C313" s="72">
        <v>153.1</v>
      </c>
      <c r="D313" s="72"/>
      <c r="E313" s="72"/>
      <c r="F313" s="72"/>
    </row>
    <row r="314" spans="1:6" x14ac:dyDescent="0.3">
      <c r="A314" s="72" t="s">
        <v>340</v>
      </c>
      <c r="B314" s="72"/>
      <c r="C314" s="72">
        <v>132.80000000000001</v>
      </c>
      <c r="D314" s="72"/>
      <c r="E314" s="72"/>
      <c r="F314" s="72"/>
    </row>
    <row r="315" spans="1:6" x14ac:dyDescent="0.3">
      <c r="A315" s="72" t="s">
        <v>341</v>
      </c>
      <c r="B315" s="72"/>
      <c r="C315" s="72">
        <v>6.4</v>
      </c>
      <c r="D315" s="72"/>
      <c r="E315" s="72"/>
      <c r="F315" s="72"/>
    </row>
    <row r="316" spans="1:6" x14ac:dyDescent="0.3">
      <c r="A316" s="72" t="s">
        <v>342</v>
      </c>
      <c r="B316" s="72"/>
      <c r="C316" s="72">
        <v>61.3</v>
      </c>
      <c r="D316" s="72"/>
      <c r="E316" s="72"/>
      <c r="F316" s="72"/>
    </row>
    <row r="317" spans="1:6" x14ac:dyDescent="0.3">
      <c r="A317" s="72" t="s">
        <v>343</v>
      </c>
      <c r="B317" s="72"/>
      <c r="C317" s="72">
        <v>70.3</v>
      </c>
      <c r="D317" s="72"/>
      <c r="E317" s="72"/>
      <c r="F317" s="72"/>
    </row>
    <row r="318" spans="1:6" x14ac:dyDescent="0.3">
      <c r="A318" s="72" t="s">
        <v>344</v>
      </c>
      <c r="B318" s="72"/>
      <c r="C318" s="72">
        <v>166.3</v>
      </c>
      <c r="D318" s="72"/>
      <c r="E318" s="72"/>
      <c r="F318" s="72"/>
    </row>
    <row r="319" spans="1:6" x14ac:dyDescent="0.3">
      <c r="A319" s="72" t="s">
        <v>345</v>
      </c>
      <c r="B319" s="72"/>
      <c r="C319" s="72">
        <v>326.3</v>
      </c>
      <c r="D319" s="72"/>
      <c r="E319" s="72"/>
      <c r="F319" s="72"/>
    </row>
    <row r="320" spans="1:6" x14ac:dyDescent="0.3">
      <c r="A320" s="72" t="s">
        <v>346</v>
      </c>
      <c r="B320" s="72"/>
      <c r="C320" s="72">
        <v>21.1</v>
      </c>
      <c r="D320" s="72"/>
      <c r="E320" s="72">
        <f>+MAX(C309:D320)</f>
        <v>326.3</v>
      </c>
      <c r="F320" s="72"/>
    </row>
    <row r="321" spans="1:6" x14ac:dyDescent="0.3">
      <c r="A321" s="69" t="s">
        <v>347</v>
      </c>
      <c r="B321" s="69"/>
      <c r="C321" s="69">
        <v>136.80000000000001</v>
      </c>
      <c r="D321" s="69"/>
      <c r="E321" s="69"/>
      <c r="F321" s="69"/>
    </row>
    <row r="322" spans="1:6" x14ac:dyDescent="0.3">
      <c r="A322" s="69" t="s">
        <v>348</v>
      </c>
      <c r="B322" s="69"/>
      <c r="C322" s="69">
        <v>40</v>
      </c>
      <c r="D322" s="69"/>
      <c r="E322" s="69"/>
      <c r="F322" s="69"/>
    </row>
    <row r="323" spans="1:6" x14ac:dyDescent="0.3">
      <c r="A323" s="69" t="s">
        <v>349</v>
      </c>
      <c r="B323" s="69"/>
      <c r="C323" s="69">
        <v>197.8</v>
      </c>
      <c r="D323" s="69"/>
      <c r="E323" s="69"/>
      <c r="F323" s="69"/>
    </row>
    <row r="324" spans="1:6" x14ac:dyDescent="0.3">
      <c r="A324" s="69" t="s">
        <v>350</v>
      </c>
      <c r="B324" s="69"/>
      <c r="C324" s="69">
        <v>196.7</v>
      </c>
      <c r="D324" s="69"/>
      <c r="E324" s="69"/>
      <c r="F324" s="69"/>
    </row>
    <row r="325" spans="1:6" x14ac:dyDescent="0.3">
      <c r="A325" s="69" t="s">
        <v>351</v>
      </c>
      <c r="B325" s="69"/>
      <c r="C325" s="69">
        <v>195.8</v>
      </c>
      <c r="D325" s="69"/>
      <c r="E325" s="69"/>
      <c r="F325" s="69"/>
    </row>
    <row r="326" spans="1:6" x14ac:dyDescent="0.3">
      <c r="A326" s="69" t="s">
        <v>352</v>
      </c>
      <c r="B326" s="69"/>
      <c r="C326" s="69">
        <v>68.8</v>
      </c>
      <c r="D326" s="69"/>
      <c r="E326" s="69"/>
      <c r="F326" s="69"/>
    </row>
    <row r="327" spans="1:6" x14ac:dyDescent="0.3">
      <c r="A327" s="69" t="s">
        <v>353</v>
      </c>
      <c r="B327" s="69"/>
      <c r="C327" s="69">
        <v>44.1</v>
      </c>
      <c r="D327" s="69"/>
      <c r="E327" s="69"/>
      <c r="F327" s="69"/>
    </row>
    <row r="328" spans="1:6" x14ac:dyDescent="0.3">
      <c r="A328" s="69" t="s">
        <v>354</v>
      </c>
      <c r="B328" s="69"/>
      <c r="C328" s="69">
        <v>31.4</v>
      </c>
      <c r="D328" s="69"/>
      <c r="E328" s="69"/>
      <c r="F328" s="69"/>
    </row>
    <row r="329" spans="1:6" x14ac:dyDescent="0.3">
      <c r="A329" s="69" t="s">
        <v>355</v>
      </c>
      <c r="B329" s="69"/>
      <c r="C329" s="69">
        <v>29.4</v>
      </c>
      <c r="D329" s="69"/>
      <c r="E329" s="69"/>
      <c r="F329" s="69"/>
    </row>
    <row r="330" spans="1:6" x14ac:dyDescent="0.3">
      <c r="A330" s="69" t="s">
        <v>356</v>
      </c>
      <c r="B330" s="69"/>
      <c r="C330" s="69">
        <v>290.2</v>
      </c>
      <c r="D330" s="69"/>
      <c r="E330" s="69"/>
      <c r="F330" s="69"/>
    </row>
    <row r="331" spans="1:6" x14ac:dyDescent="0.3">
      <c r="A331" s="69" t="s">
        <v>357</v>
      </c>
      <c r="B331" s="69"/>
      <c r="C331" s="69">
        <v>135.1</v>
      </c>
      <c r="D331" s="69"/>
      <c r="E331" s="69"/>
      <c r="F331" s="69"/>
    </row>
    <row r="332" spans="1:6" x14ac:dyDescent="0.3">
      <c r="A332" s="69" t="s">
        <v>358</v>
      </c>
      <c r="B332" s="69"/>
      <c r="C332" s="69">
        <v>6.7</v>
      </c>
      <c r="D332" s="69"/>
      <c r="E332" s="69">
        <f>+MAX(C321:D332)</f>
        <v>290.2</v>
      </c>
      <c r="F332" s="69"/>
    </row>
    <row r="333" spans="1:6" x14ac:dyDescent="0.3">
      <c r="A333" s="71" t="s">
        <v>359</v>
      </c>
      <c r="B333" s="71"/>
      <c r="C333" s="71">
        <v>53.9</v>
      </c>
      <c r="D333" s="71"/>
      <c r="E333" s="71"/>
      <c r="F333" s="71"/>
    </row>
    <row r="334" spans="1:6" x14ac:dyDescent="0.3">
      <c r="A334" s="71" t="s">
        <v>360</v>
      </c>
      <c r="B334" s="71"/>
      <c r="C334" s="71">
        <v>141.4</v>
      </c>
      <c r="D334" s="71"/>
      <c r="E334" s="71"/>
      <c r="F334" s="71"/>
    </row>
    <row r="335" spans="1:6" x14ac:dyDescent="0.3">
      <c r="A335" s="71" t="s">
        <v>361</v>
      </c>
      <c r="B335" s="71"/>
      <c r="C335" s="71">
        <v>171.2</v>
      </c>
      <c r="D335" s="71"/>
      <c r="E335" s="71"/>
      <c r="F335" s="71"/>
    </row>
    <row r="336" spans="1:6" x14ac:dyDescent="0.3">
      <c r="A336" s="71" t="s">
        <v>362</v>
      </c>
      <c r="B336" s="71"/>
      <c r="C336" s="71">
        <v>124.5</v>
      </c>
      <c r="D336" s="71"/>
      <c r="E336" s="71"/>
      <c r="F336" s="71"/>
    </row>
    <row r="337" spans="1:6" x14ac:dyDescent="0.3">
      <c r="A337" s="71" t="s">
        <v>363</v>
      </c>
      <c r="B337" s="71"/>
      <c r="C337" s="71">
        <v>120.8</v>
      </c>
      <c r="D337" s="71"/>
      <c r="E337" s="71"/>
      <c r="F337" s="71"/>
    </row>
    <row r="338" spans="1:6" x14ac:dyDescent="0.3">
      <c r="A338" s="71" t="s">
        <v>364</v>
      </c>
      <c r="B338" s="71"/>
      <c r="C338" s="71">
        <v>13</v>
      </c>
      <c r="D338" s="71"/>
      <c r="E338" s="71"/>
      <c r="F338" s="71"/>
    </row>
    <row r="339" spans="1:6" x14ac:dyDescent="0.3">
      <c r="A339" s="71" t="s">
        <v>365</v>
      </c>
      <c r="B339" s="71"/>
      <c r="C339" s="71">
        <v>14.1</v>
      </c>
      <c r="D339" s="71"/>
      <c r="E339" s="71"/>
      <c r="F339" s="71"/>
    </row>
    <row r="340" spans="1:6" x14ac:dyDescent="0.3">
      <c r="A340" s="71" t="s">
        <v>366</v>
      </c>
      <c r="B340" s="71"/>
      <c r="C340" s="71">
        <v>0</v>
      </c>
      <c r="D340" s="71"/>
      <c r="E340" s="71"/>
      <c r="F340" s="71"/>
    </row>
    <row r="341" spans="1:6" x14ac:dyDescent="0.3">
      <c r="A341" s="71" t="s">
        <v>367</v>
      </c>
      <c r="B341" s="71"/>
      <c r="C341" s="71">
        <v>33.5</v>
      </c>
      <c r="D341" s="71"/>
      <c r="E341" s="71"/>
      <c r="F341" s="71"/>
    </row>
    <row r="342" spans="1:6" x14ac:dyDescent="0.3">
      <c r="A342" s="71" t="s">
        <v>368</v>
      </c>
      <c r="B342" s="71"/>
      <c r="C342" s="71">
        <v>243.1</v>
      </c>
      <c r="D342" s="71"/>
      <c r="E342" s="71"/>
      <c r="F342" s="71"/>
    </row>
    <row r="343" spans="1:6" x14ac:dyDescent="0.3">
      <c r="A343" s="71" t="s">
        <v>369</v>
      </c>
      <c r="B343" s="71"/>
      <c r="C343" s="71">
        <v>69.3</v>
      </c>
      <c r="D343" s="71"/>
      <c r="E343" s="71"/>
      <c r="F343" s="71"/>
    </row>
    <row r="344" spans="1:6" x14ac:dyDescent="0.3">
      <c r="A344" s="71" t="s">
        <v>370</v>
      </c>
      <c r="B344" s="71"/>
      <c r="C344" s="71">
        <v>37.299999999999997</v>
      </c>
      <c r="D344" s="71"/>
      <c r="E344" s="71">
        <f>+MAX(C333:D344)</f>
        <v>243.1</v>
      </c>
      <c r="F344" s="71"/>
    </row>
    <row r="345" spans="1:6" x14ac:dyDescent="0.3">
      <c r="A345" s="70" t="s">
        <v>371</v>
      </c>
      <c r="B345" s="70"/>
      <c r="C345" s="70">
        <v>0</v>
      </c>
      <c r="D345" s="70"/>
      <c r="E345" s="70"/>
      <c r="F345" s="70"/>
    </row>
    <row r="346" spans="1:6" x14ac:dyDescent="0.3">
      <c r="A346" s="70" t="s">
        <v>372</v>
      </c>
      <c r="B346" s="70"/>
      <c r="C346" s="70">
        <v>64.400000000000006</v>
      </c>
      <c r="D346" s="70"/>
      <c r="E346" s="70"/>
      <c r="F346" s="70"/>
    </row>
    <row r="347" spans="1:6" x14ac:dyDescent="0.3">
      <c r="A347" s="70" t="s">
        <v>373</v>
      </c>
      <c r="B347" s="70"/>
      <c r="C347" s="70">
        <v>90.1</v>
      </c>
      <c r="D347" s="70"/>
      <c r="E347" s="70"/>
      <c r="F347" s="70"/>
    </row>
    <row r="348" spans="1:6" x14ac:dyDescent="0.3">
      <c r="A348" s="70" t="s">
        <v>374</v>
      </c>
      <c r="B348" s="70"/>
      <c r="C348" s="70">
        <v>87.4</v>
      </c>
      <c r="D348" s="70"/>
      <c r="E348" s="70"/>
      <c r="F348" s="70"/>
    </row>
    <row r="349" spans="1:6" x14ac:dyDescent="0.3">
      <c r="A349" s="70" t="s">
        <v>375</v>
      </c>
      <c r="B349" s="70"/>
      <c r="C349" s="70">
        <v>91.7</v>
      </c>
      <c r="D349" s="70"/>
      <c r="E349" s="70"/>
      <c r="F349" s="70"/>
    </row>
    <row r="350" spans="1:6" x14ac:dyDescent="0.3">
      <c r="A350" s="70" t="s">
        <v>376</v>
      </c>
      <c r="B350" s="70"/>
      <c r="C350" s="70">
        <v>151.19999999999999</v>
      </c>
      <c r="D350" s="70"/>
      <c r="E350" s="70"/>
      <c r="F350" s="70"/>
    </row>
    <row r="351" spans="1:6" x14ac:dyDescent="0.3">
      <c r="A351" s="70" t="s">
        <v>377</v>
      </c>
      <c r="B351" s="70"/>
      <c r="C351" s="70">
        <v>96.4</v>
      </c>
      <c r="D351" s="70"/>
      <c r="E351" s="70"/>
      <c r="F351" s="70"/>
    </row>
    <row r="352" spans="1:6" x14ac:dyDescent="0.3">
      <c r="A352" s="70" t="s">
        <v>378</v>
      </c>
      <c r="B352" s="70"/>
      <c r="C352" s="70">
        <v>131.6</v>
      </c>
      <c r="D352" s="70"/>
      <c r="E352" s="70"/>
      <c r="F352" s="70"/>
    </row>
    <row r="353" spans="1:6" x14ac:dyDescent="0.3">
      <c r="A353" s="70" t="s">
        <v>379</v>
      </c>
      <c r="B353" s="70"/>
      <c r="C353" s="70">
        <v>52</v>
      </c>
      <c r="D353" s="70"/>
      <c r="E353" s="70"/>
      <c r="F353" s="70"/>
    </row>
    <row r="354" spans="1:6" x14ac:dyDescent="0.3">
      <c r="A354" s="70" t="s">
        <v>380</v>
      </c>
      <c r="B354" s="70"/>
      <c r="C354" s="70">
        <v>82.9</v>
      </c>
      <c r="D354" s="70"/>
      <c r="E354" s="70"/>
      <c r="F354" s="70"/>
    </row>
    <row r="355" spans="1:6" x14ac:dyDescent="0.3">
      <c r="A355" s="70" t="s">
        <v>381</v>
      </c>
      <c r="B355" s="70"/>
      <c r="C355" s="70">
        <v>268.7</v>
      </c>
      <c r="D355" s="70"/>
      <c r="E355" s="70"/>
      <c r="F355" s="70"/>
    </row>
    <row r="356" spans="1:6" x14ac:dyDescent="0.3">
      <c r="A356" s="70" t="s">
        <v>382</v>
      </c>
      <c r="B356" s="70"/>
      <c r="C356" s="70">
        <v>93.9</v>
      </c>
      <c r="D356" s="70"/>
      <c r="E356" s="70">
        <f>+MAX(C345:D356)</f>
        <v>268.7</v>
      </c>
      <c r="F356" s="70"/>
    </row>
    <row r="357" spans="1:6" x14ac:dyDescent="0.3">
      <c r="A357" s="69" t="s">
        <v>383</v>
      </c>
      <c r="B357" s="69"/>
      <c r="C357" s="69">
        <v>41.2</v>
      </c>
      <c r="D357" s="69"/>
      <c r="E357" s="69"/>
      <c r="F357" s="69"/>
    </row>
    <row r="358" spans="1:6" x14ac:dyDescent="0.3">
      <c r="A358" s="69" t="s">
        <v>384</v>
      </c>
      <c r="B358" s="69"/>
      <c r="C358" s="69">
        <v>106.9</v>
      </c>
      <c r="D358" s="69"/>
      <c r="E358" s="69"/>
      <c r="F358" s="69"/>
    </row>
    <row r="359" spans="1:6" x14ac:dyDescent="0.3">
      <c r="A359" s="69" t="s">
        <v>385</v>
      </c>
      <c r="B359" s="69"/>
      <c r="C359" s="69">
        <v>159.1</v>
      </c>
      <c r="D359" s="69"/>
      <c r="E359" s="69"/>
      <c r="F359" s="69"/>
    </row>
    <row r="360" spans="1:6" x14ac:dyDescent="0.3">
      <c r="A360" s="69" t="s">
        <v>386</v>
      </c>
      <c r="B360" s="69"/>
      <c r="C360" s="69">
        <v>192.9</v>
      </c>
      <c r="D360" s="69"/>
      <c r="E360" s="69"/>
      <c r="F360" s="69"/>
    </row>
    <row r="361" spans="1:6" x14ac:dyDescent="0.3">
      <c r="A361" s="69" t="s">
        <v>387</v>
      </c>
      <c r="B361" s="69"/>
      <c r="C361" s="69">
        <v>68.5</v>
      </c>
      <c r="D361" s="69"/>
      <c r="E361" s="69"/>
      <c r="F361" s="69"/>
    </row>
    <row r="362" spans="1:6" x14ac:dyDescent="0.3">
      <c r="A362" s="69" t="s">
        <v>388</v>
      </c>
      <c r="B362" s="69"/>
      <c r="C362" s="69">
        <v>141.19999999999999</v>
      </c>
      <c r="D362" s="69"/>
      <c r="E362" s="69"/>
      <c r="F362" s="69"/>
    </row>
    <row r="363" spans="1:6" x14ac:dyDescent="0.3">
      <c r="A363" s="69" t="s">
        <v>389</v>
      </c>
      <c r="B363" s="69"/>
      <c r="C363" s="69">
        <v>41.8</v>
      </c>
      <c r="D363" s="69"/>
      <c r="E363" s="69"/>
      <c r="F363" s="69"/>
    </row>
    <row r="364" spans="1:6" x14ac:dyDescent="0.3">
      <c r="A364" s="69" t="s">
        <v>390</v>
      </c>
      <c r="B364" s="69"/>
      <c r="C364" s="69">
        <v>197.6</v>
      </c>
      <c r="D364" s="69"/>
      <c r="E364" s="69"/>
      <c r="F364" s="69"/>
    </row>
    <row r="365" spans="1:6" x14ac:dyDescent="0.3">
      <c r="A365" s="69" t="s">
        <v>391</v>
      </c>
      <c r="B365" s="69"/>
      <c r="C365" s="69">
        <v>92.1</v>
      </c>
      <c r="D365" s="69"/>
      <c r="E365" s="69"/>
      <c r="F365" s="69"/>
    </row>
    <row r="366" spans="1:6" x14ac:dyDescent="0.3">
      <c r="A366" s="69" t="s">
        <v>392</v>
      </c>
      <c r="B366" s="69"/>
      <c r="C366" s="69">
        <v>161</v>
      </c>
      <c r="D366" s="69"/>
      <c r="E366" s="69"/>
      <c r="F366" s="69"/>
    </row>
    <row r="367" spans="1:6" x14ac:dyDescent="0.3">
      <c r="A367" s="69" t="s">
        <v>393</v>
      </c>
      <c r="B367" s="69"/>
      <c r="C367" s="69">
        <v>111.4</v>
      </c>
      <c r="D367" s="69"/>
      <c r="E367" s="69">
        <f>+MAX(C357:D367)</f>
        <v>197.6</v>
      </c>
      <c r="F367" s="69"/>
    </row>
    <row r="368" spans="1:6" x14ac:dyDescent="0.3">
      <c r="A368" s="68" t="s">
        <v>394</v>
      </c>
      <c r="B368" s="68"/>
      <c r="C368" s="68">
        <v>218</v>
      </c>
      <c r="D368" s="68"/>
      <c r="E368" s="68"/>
      <c r="F368" s="68"/>
    </row>
    <row r="369" spans="1:6" x14ac:dyDescent="0.3">
      <c r="A369" s="68" t="s">
        <v>395</v>
      </c>
      <c r="B369" s="68"/>
      <c r="C369" s="68">
        <v>123</v>
      </c>
      <c r="D369" s="68"/>
      <c r="E369" s="68"/>
      <c r="F369" s="68"/>
    </row>
    <row r="370" spans="1:6" x14ac:dyDescent="0.3">
      <c r="A370" s="68" t="s">
        <v>396</v>
      </c>
      <c r="B370" s="68"/>
      <c r="C370" s="68">
        <v>24</v>
      </c>
      <c r="D370" s="68"/>
      <c r="E370" s="68"/>
      <c r="F370" s="68"/>
    </row>
    <row r="371" spans="1:6" x14ac:dyDescent="0.3">
      <c r="A371" s="68" t="s">
        <v>397</v>
      </c>
      <c r="B371" s="68"/>
      <c r="C371" s="68">
        <v>31.8</v>
      </c>
      <c r="D371" s="68"/>
      <c r="E371" s="68"/>
      <c r="F371" s="68"/>
    </row>
    <row r="372" spans="1:6" x14ac:dyDescent="0.3">
      <c r="A372" s="68" t="s">
        <v>398</v>
      </c>
      <c r="B372" s="68"/>
      <c r="C372" s="68">
        <v>124</v>
      </c>
      <c r="D372" s="68"/>
      <c r="E372" s="68">
        <f>+MAX(C368:D372)</f>
        <v>218</v>
      </c>
      <c r="F372" s="68"/>
    </row>
  </sheetData>
  <mergeCells count="1096">
    <mergeCell ref="A10:B10"/>
    <mergeCell ref="C10:D10"/>
    <mergeCell ref="E10:F10"/>
    <mergeCell ref="A11:B11"/>
    <mergeCell ref="C11:D11"/>
    <mergeCell ref="E11:F11"/>
    <mergeCell ref="B1:F1"/>
    <mergeCell ref="A8:B8"/>
    <mergeCell ref="C8:D8"/>
    <mergeCell ref="E8:F8"/>
    <mergeCell ref="A9:B9"/>
    <mergeCell ref="C9:D9"/>
    <mergeCell ref="E9:F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28:B28"/>
    <mergeCell ref="C28:D28"/>
    <mergeCell ref="E28:F28"/>
    <mergeCell ref="A29:B29"/>
    <mergeCell ref="C29:D29"/>
    <mergeCell ref="E29:F29"/>
    <mergeCell ref="A26:B26"/>
    <mergeCell ref="C26:D26"/>
    <mergeCell ref="E26:F26"/>
    <mergeCell ref="A27:B27"/>
    <mergeCell ref="C27:D27"/>
    <mergeCell ref="E27:F27"/>
    <mergeCell ref="A24:B24"/>
    <mergeCell ref="C24:D24"/>
    <mergeCell ref="E24:F24"/>
    <mergeCell ref="A25:B25"/>
    <mergeCell ref="C25:D25"/>
    <mergeCell ref="E25:F25"/>
    <mergeCell ref="A34:B34"/>
    <mergeCell ref="C34:D34"/>
    <mergeCell ref="E34:F34"/>
    <mergeCell ref="A35:B35"/>
    <mergeCell ref="C35:D35"/>
    <mergeCell ref="E35:F35"/>
    <mergeCell ref="A32:B32"/>
    <mergeCell ref="C32:D32"/>
    <mergeCell ref="E32:F32"/>
    <mergeCell ref="A33:B33"/>
    <mergeCell ref="C33:D33"/>
    <mergeCell ref="E33:F33"/>
    <mergeCell ref="A30:B30"/>
    <mergeCell ref="C30:D30"/>
    <mergeCell ref="E30:F30"/>
    <mergeCell ref="A31:B31"/>
    <mergeCell ref="C31:D31"/>
    <mergeCell ref="E31:F31"/>
    <mergeCell ref="A40:B40"/>
    <mergeCell ref="C40:D40"/>
    <mergeCell ref="E40:F40"/>
    <mergeCell ref="A41:B41"/>
    <mergeCell ref="C41:D41"/>
    <mergeCell ref="E41:F41"/>
    <mergeCell ref="A38:B38"/>
    <mergeCell ref="C38:D38"/>
    <mergeCell ref="E38:F38"/>
    <mergeCell ref="A39:B39"/>
    <mergeCell ref="C39:D39"/>
    <mergeCell ref="E39:F39"/>
    <mergeCell ref="A36:B36"/>
    <mergeCell ref="C36:D36"/>
    <mergeCell ref="E36:F36"/>
    <mergeCell ref="A37:B37"/>
    <mergeCell ref="C37:D37"/>
    <mergeCell ref="E37:F37"/>
    <mergeCell ref="A46:B46"/>
    <mergeCell ref="C46:D46"/>
    <mergeCell ref="E46:F46"/>
    <mergeCell ref="A47:B47"/>
    <mergeCell ref="C47:D47"/>
    <mergeCell ref="E47:F47"/>
    <mergeCell ref="A44:B44"/>
    <mergeCell ref="C44:D44"/>
    <mergeCell ref="E44:F44"/>
    <mergeCell ref="A45:B45"/>
    <mergeCell ref="C45:D45"/>
    <mergeCell ref="E45:F45"/>
    <mergeCell ref="A42:B42"/>
    <mergeCell ref="C42:D42"/>
    <mergeCell ref="E42:F42"/>
    <mergeCell ref="A43:B43"/>
    <mergeCell ref="C43:D43"/>
    <mergeCell ref="E43:F43"/>
    <mergeCell ref="A52:B52"/>
    <mergeCell ref="C52:D52"/>
    <mergeCell ref="E52:F52"/>
    <mergeCell ref="A53:B53"/>
    <mergeCell ref="C53:D53"/>
    <mergeCell ref="E53:F53"/>
    <mergeCell ref="A50:B50"/>
    <mergeCell ref="C50:D50"/>
    <mergeCell ref="E50:F50"/>
    <mergeCell ref="A51:B51"/>
    <mergeCell ref="C51:D51"/>
    <mergeCell ref="E51:F51"/>
    <mergeCell ref="A48:B48"/>
    <mergeCell ref="C48:D48"/>
    <mergeCell ref="E48:F48"/>
    <mergeCell ref="A49:B49"/>
    <mergeCell ref="C49:D49"/>
    <mergeCell ref="E49:F49"/>
    <mergeCell ref="A58:B58"/>
    <mergeCell ref="C58:D58"/>
    <mergeCell ref="E58:F58"/>
    <mergeCell ref="A59:B59"/>
    <mergeCell ref="C59:D59"/>
    <mergeCell ref="E59:F59"/>
    <mergeCell ref="A56:B56"/>
    <mergeCell ref="C56:D56"/>
    <mergeCell ref="E56:F56"/>
    <mergeCell ref="A57:B57"/>
    <mergeCell ref="C57:D57"/>
    <mergeCell ref="E57:F57"/>
    <mergeCell ref="A54:B54"/>
    <mergeCell ref="C54:D54"/>
    <mergeCell ref="E54:F54"/>
    <mergeCell ref="A55:B55"/>
    <mergeCell ref="C55:D55"/>
    <mergeCell ref="E55:F55"/>
    <mergeCell ref="A64:B64"/>
    <mergeCell ref="C64:D64"/>
    <mergeCell ref="E64:F64"/>
    <mergeCell ref="A65:B65"/>
    <mergeCell ref="C65:D65"/>
    <mergeCell ref="E65:F65"/>
    <mergeCell ref="A62:B62"/>
    <mergeCell ref="C62:D62"/>
    <mergeCell ref="E62:F62"/>
    <mergeCell ref="A63:B63"/>
    <mergeCell ref="C63:D63"/>
    <mergeCell ref="E63:F63"/>
    <mergeCell ref="A60:B60"/>
    <mergeCell ref="C60:D60"/>
    <mergeCell ref="E60:F60"/>
    <mergeCell ref="A61:B61"/>
    <mergeCell ref="C61:D61"/>
    <mergeCell ref="E61:F61"/>
    <mergeCell ref="A70:B70"/>
    <mergeCell ref="C70:D70"/>
    <mergeCell ref="E70:F70"/>
    <mergeCell ref="A71:B71"/>
    <mergeCell ref="C71:D71"/>
    <mergeCell ref="E71:F71"/>
    <mergeCell ref="A68:B68"/>
    <mergeCell ref="C68:D68"/>
    <mergeCell ref="E68:F68"/>
    <mergeCell ref="A69:B69"/>
    <mergeCell ref="C69:D69"/>
    <mergeCell ref="E69:F69"/>
    <mergeCell ref="A66:B66"/>
    <mergeCell ref="C66:D66"/>
    <mergeCell ref="E66:F66"/>
    <mergeCell ref="A67:B67"/>
    <mergeCell ref="C67:D67"/>
    <mergeCell ref="E67:F67"/>
    <mergeCell ref="A76:B76"/>
    <mergeCell ref="C76:D76"/>
    <mergeCell ref="E76:F76"/>
    <mergeCell ref="A77:B77"/>
    <mergeCell ref="C77:D77"/>
    <mergeCell ref="E77:F77"/>
    <mergeCell ref="A74:B74"/>
    <mergeCell ref="C74:D74"/>
    <mergeCell ref="E74:F74"/>
    <mergeCell ref="A75:B75"/>
    <mergeCell ref="C75:D75"/>
    <mergeCell ref="E75:F75"/>
    <mergeCell ref="A72:B72"/>
    <mergeCell ref="C72:D72"/>
    <mergeCell ref="E72:F72"/>
    <mergeCell ref="A73:B73"/>
    <mergeCell ref="C73:D73"/>
    <mergeCell ref="E73:F73"/>
    <mergeCell ref="A82:B82"/>
    <mergeCell ref="C82:D82"/>
    <mergeCell ref="E82:F82"/>
    <mergeCell ref="A83:B83"/>
    <mergeCell ref="C83:D83"/>
    <mergeCell ref="E83:F83"/>
    <mergeCell ref="A80:B80"/>
    <mergeCell ref="C80:D80"/>
    <mergeCell ref="E80:F80"/>
    <mergeCell ref="A81:B81"/>
    <mergeCell ref="C81:D81"/>
    <mergeCell ref="E81:F81"/>
    <mergeCell ref="A78:B78"/>
    <mergeCell ref="C78:D78"/>
    <mergeCell ref="E78:F78"/>
    <mergeCell ref="A79:B79"/>
    <mergeCell ref="C79:D79"/>
    <mergeCell ref="E79:F79"/>
    <mergeCell ref="A88:B88"/>
    <mergeCell ref="C88:D88"/>
    <mergeCell ref="E88:F88"/>
    <mergeCell ref="A89:B89"/>
    <mergeCell ref="C89:D89"/>
    <mergeCell ref="E89:F89"/>
    <mergeCell ref="A86:B86"/>
    <mergeCell ref="C86:D86"/>
    <mergeCell ref="E86:F86"/>
    <mergeCell ref="A87:B87"/>
    <mergeCell ref="C87:D87"/>
    <mergeCell ref="E87:F87"/>
    <mergeCell ref="A84:B84"/>
    <mergeCell ref="C84:D84"/>
    <mergeCell ref="E84:F84"/>
    <mergeCell ref="A85:B85"/>
    <mergeCell ref="C85:D85"/>
    <mergeCell ref="E85:F85"/>
    <mergeCell ref="A94:B94"/>
    <mergeCell ref="C94:D94"/>
    <mergeCell ref="E94:F94"/>
    <mergeCell ref="A95:B95"/>
    <mergeCell ref="C95:D95"/>
    <mergeCell ref="E95:F95"/>
    <mergeCell ref="A92:B92"/>
    <mergeCell ref="C92:D92"/>
    <mergeCell ref="E92:F92"/>
    <mergeCell ref="A93:B93"/>
    <mergeCell ref="C93:D93"/>
    <mergeCell ref="E93:F93"/>
    <mergeCell ref="A90:B90"/>
    <mergeCell ref="C90:D90"/>
    <mergeCell ref="E90:F90"/>
    <mergeCell ref="A91:B91"/>
    <mergeCell ref="C91:D91"/>
    <mergeCell ref="E91:F91"/>
    <mergeCell ref="A100:B100"/>
    <mergeCell ref="C100:D100"/>
    <mergeCell ref="E100:F100"/>
    <mergeCell ref="A101:B101"/>
    <mergeCell ref="C101:D101"/>
    <mergeCell ref="E101:F101"/>
    <mergeCell ref="A98:B98"/>
    <mergeCell ref="C98:D98"/>
    <mergeCell ref="E98:F98"/>
    <mergeCell ref="A99:B99"/>
    <mergeCell ref="C99:D99"/>
    <mergeCell ref="E99:F99"/>
    <mergeCell ref="A96:B96"/>
    <mergeCell ref="C96:D96"/>
    <mergeCell ref="E96:F96"/>
    <mergeCell ref="A97:B97"/>
    <mergeCell ref="C97:D97"/>
    <mergeCell ref="E97:F97"/>
    <mergeCell ref="A106:B106"/>
    <mergeCell ref="C106:D106"/>
    <mergeCell ref="E106:F106"/>
    <mergeCell ref="A107:B107"/>
    <mergeCell ref="C107:D107"/>
    <mergeCell ref="E107:F107"/>
    <mergeCell ref="A104:B104"/>
    <mergeCell ref="C104:D104"/>
    <mergeCell ref="E104:F104"/>
    <mergeCell ref="A105:B105"/>
    <mergeCell ref="C105:D105"/>
    <mergeCell ref="E105:F105"/>
    <mergeCell ref="A102:B102"/>
    <mergeCell ref="C102:D102"/>
    <mergeCell ref="E102:F102"/>
    <mergeCell ref="A103:B103"/>
    <mergeCell ref="C103:D103"/>
    <mergeCell ref="E103:F103"/>
    <mergeCell ref="A112:B112"/>
    <mergeCell ref="C112:D112"/>
    <mergeCell ref="E112:F112"/>
    <mergeCell ref="A113:B113"/>
    <mergeCell ref="C113:D113"/>
    <mergeCell ref="E113:F113"/>
    <mergeCell ref="A110:B110"/>
    <mergeCell ref="C110:D110"/>
    <mergeCell ref="E110:F110"/>
    <mergeCell ref="A111:B111"/>
    <mergeCell ref="C111:D111"/>
    <mergeCell ref="E111:F111"/>
    <mergeCell ref="A108:B108"/>
    <mergeCell ref="C108:D108"/>
    <mergeCell ref="E108:F108"/>
    <mergeCell ref="A109:B109"/>
    <mergeCell ref="C109:D109"/>
    <mergeCell ref="E109:F109"/>
    <mergeCell ref="A118:B118"/>
    <mergeCell ref="C118:D118"/>
    <mergeCell ref="E118:F118"/>
    <mergeCell ref="A119:B119"/>
    <mergeCell ref="C119:D119"/>
    <mergeCell ref="E119:F119"/>
    <mergeCell ref="A116:B116"/>
    <mergeCell ref="C116:D116"/>
    <mergeCell ref="E116:F116"/>
    <mergeCell ref="A117:B117"/>
    <mergeCell ref="C117:D117"/>
    <mergeCell ref="E117:F117"/>
    <mergeCell ref="A114:B114"/>
    <mergeCell ref="C114:D114"/>
    <mergeCell ref="E114:F114"/>
    <mergeCell ref="A115:B115"/>
    <mergeCell ref="C115:D115"/>
    <mergeCell ref="E115:F115"/>
    <mergeCell ref="A124:B124"/>
    <mergeCell ref="C124:D124"/>
    <mergeCell ref="E124:F124"/>
    <mergeCell ref="A125:B125"/>
    <mergeCell ref="C125:D125"/>
    <mergeCell ref="E125:F125"/>
    <mergeCell ref="A122:B122"/>
    <mergeCell ref="C122:D122"/>
    <mergeCell ref="E122:F122"/>
    <mergeCell ref="A123:B123"/>
    <mergeCell ref="C123:D123"/>
    <mergeCell ref="E123:F123"/>
    <mergeCell ref="A120:B120"/>
    <mergeCell ref="C120:D120"/>
    <mergeCell ref="E120:F120"/>
    <mergeCell ref="A121:B121"/>
    <mergeCell ref="C121:D121"/>
    <mergeCell ref="E121:F121"/>
    <mergeCell ref="A130:B130"/>
    <mergeCell ref="C130:D130"/>
    <mergeCell ref="E130:F130"/>
    <mergeCell ref="A131:B131"/>
    <mergeCell ref="C131:D131"/>
    <mergeCell ref="E131:F131"/>
    <mergeCell ref="A128:B128"/>
    <mergeCell ref="C128:D128"/>
    <mergeCell ref="E128:F128"/>
    <mergeCell ref="A129:B129"/>
    <mergeCell ref="C129:D129"/>
    <mergeCell ref="E129:F129"/>
    <mergeCell ref="A126:B126"/>
    <mergeCell ref="C126:D126"/>
    <mergeCell ref="E126:F126"/>
    <mergeCell ref="A127:B127"/>
    <mergeCell ref="C127:D127"/>
    <mergeCell ref="E127:F127"/>
    <mergeCell ref="A136:B136"/>
    <mergeCell ref="C136:D136"/>
    <mergeCell ref="E136:F136"/>
    <mergeCell ref="A137:B137"/>
    <mergeCell ref="C137:D137"/>
    <mergeCell ref="E137:F137"/>
    <mergeCell ref="A134:B134"/>
    <mergeCell ref="C134:D134"/>
    <mergeCell ref="E134:F134"/>
    <mergeCell ref="A135:B135"/>
    <mergeCell ref="C135:D135"/>
    <mergeCell ref="E135:F135"/>
    <mergeCell ref="A132:B132"/>
    <mergeCell ref="C132:D132"/>
    <mergeCell ref="E132:F132"/>
    <mergeCell ref="A133:B133"/>
    <mergeCell ref="C133:D133"/>
    <mergeCell ref="E133:F133"/>
    <mergeCell ref="A142:B142"/>
    <mergeCell ref="C142:D142"/>
    <mergeCell ref="E142:F142"/>
    <mergeCell ref="A143:B143"/>
    <mergeCell ref="C143:D143"/>
    <mergeCell ref="E143:F143"/>
    <mergeCell ref="A140:B140"/>
    <mergeCell ref="C140:D140"/>
    <mergeCell ref="E140:F140"/>
    <mergeCell ref="A141:B141"/>
    <mergeCell ref="C141:D141"/>
    <mergeCell ref="E141:F141"/>
    <mergeCell ref="A138:B138"/>
    <mergeCell ref="C138:D138"/>
    <mergeCell ref="E138:F138"/>
    <mergeCell ref="A139:B139"/>
    <mergeCell ref="C139:D139"/>
    <mergeCell ref="E139:F139"/>
    <mergeCell ref="A148:B148"/>
    <mergeCell ref="C148:D148"/>
    <mergeCell ref="E148:F148"/>
    <mergeCell ref="A149:B149"/>
    <mergeCell ref="C149:D149"/>
    <mergeCell ref="E149:F149"/>
    <mergeCell ref="A146:B146"/>
    <mergeCell ref="C146:D146"/>
    <mergeCell ref="E146:F146"/>
    <mergeCell ref="A147:B147"/>
    <mergeCell ref="C147:D147"/>
    <mergeCell ref="E147:F147"/>
    <mergeCell ref="A144:B144"/>
    <mergeCell ref="C144:D144"/>
    <mergeCell ref="E144:F144"/>
    <mergeCell ref="A145:B145"/>
    <mergeCell ref="C145:D145"/>
    <mergeCell ref="E145:F145"/>
    <mergeCell ref="A154:B154"/>
    <mergeCell ref="C154:D154"/>
    <mergeCell ref="E154:F154"/>
    <mergeCell ref="A155:B155"/>
    <mergeCell ref="C155:D155"/>
    <mergeCell ref="E155:F155"/>
    <mergeCell ref="A152:B152"/>
    <mergeCell ref="C152:D152"/>
    <mergeCell ref="E152:F152"/>
    <mergeCell ref="A153:B153"/>
    <mergeCell ref="C153:D153"/>
    <mergeCell ref="E153:F153"/>
    <mergeCell ref="A150:B150"/>
    <mergeCell ref="C150:D150"/>
    <mergeCell ref="E150:F150"/>
    <mergeCell ref="A151:B151"/>
    <mergeCell ref="C151:D151"/>
    <mergeCell ref="E151:F151"/>
    <mergeCell ref="A160:B160"/>
    <mergeCell ref="C160:D160"/>
    <mergeCell ref="E160:F160"/>
    <mergeCell ref="A161:B161"/>
    <mergeCell ref="C161:D161"/>
    <mergeCell ref="E161:F161"/>
    <mergeCell ref="A158:B158"/>
    <mergeCell ref="C158:D158"/>
    <mergeCell ref="E158:F158"/>
    <mergeCell ref="A159:B159"/>
    <mergeCell ref="C159:D159"/>
    <mergeCell ref="E159:F159"/>
    <mergeCell ref="A156:B156"/>
    <mergeCell ref="C156:D156"/>
    <mergeCell ref="E156:F156"/>
    <mergeCell ref="A157:B157"/>
    <mergeCell ref="C157:D157"/>
    <mergeCell ref="E157:F157"/>
    <mergeCell ref="A166:B166"/>
    <mergeCell ref="C166:D166"/>
    <mergeCell ref="E166:F166"/>
    <mergeCell ref="A167:B167"/>
    <mergeCell ref="C167:D167"/>
    <mergeCell ref="E167:F167"/>
    <mergeCell ref="A164:B164"/>
    <mergeCell ref="C164:D164"/>
    <mergeCell ref="E164:F164"/>
    <mergeCell ref="A165:B165"/>
    <mergeCell ref="C165:D165"/>
    <mergeCell ref="E165:F165"/>
    <mergeCell ref="A162:B162"/>
    <mergeCell ref="C162:D162"/>
    <mergeCell ref="E162:F162"/>
    <mergeCell ref="A163:B163"/>
    <mergeCell ref="C163:D163"/>
    <mergeCell ref="E163:F163"/>
    <mergeCell ref="A172:B172"/>
    <mergeCell ref="C172:D172"/>
    <mergeCell ref="E172:F172"/>
    <mergeCell ref="A173:B173"/>
    <mergeCell ref="C173:D173"/>
    <mergeCell ref="E173:F173"/>
    <mergeCell ref="A170:B170"/>
    <mergeCell ref="C170:D170"/>
    <mergeCell ref="E170:F170"/>
    <mergeCell ref="A171:B171"/>
    <mergeCell ref="C171:D171"/>
    <mergeCell ref="E171:F171"/>
    <mergeCell ref="A168:B168"/>
    <mergeCell ref="C168:D168"/>
    <mergeCell ref="E168:F168"/>
    <mergeCell ref="A169:B169"/>
    <mergeCell ref="C169:D169"/>
    <mergeCell ref="E169:F169"/>
    <mergeCell ref="A178:B178"/>
    <mergeCell ref="C178:D178"/>
    <mergeCell ref="E178:F178"/>
    <mergeCell ref="A179:B179"/>
    <mergeCell ref="C179:D179"/>
    <mergeCell ref="E179:F179"/>
    <mergeCell ref="A176:B176"/>
    <mergeCell ref="C176:D176"/>
    <mergeCell ref="E176:F176"/>
    <mergeCell ref="A177:B177"/>
    <mergeCell ref="C177:D177"/>
    <mergeCell ref="E177:F177"/>
    <mergeCell ref="A174:B174"/>
    <mergeCell ref="C174:D174"/>
    <mergeCell ref="E174:F174"/>
    <mergeCell ref="A175:B175"/>
    <mergeCell ref="C175:D175"/>
    <mergeCell ref="E175:F175"/>
    <mergeCell ref="A184:B184"/>
    <mergeCell ref="C184:D184"/>
    <mergeCell ref="E184:F184"/>
    <mergeCell ref="A185:B185"/>
    <mergeCell ref="C185:D185"/>
    <mergeCell ref="E185:F185"/>
    <mergeCell ref="A182:B182"/>
    <mergeCell ref="C182:D182"/>
    <mergeCell ref="E182:F182"/>
    <mergeCell ref="A183:B183"/>
    <mergeCell ref="C183:D183"/>
    <mergeCell ref="E183:F183"/>
    <mergeCell ref="A180:B180"/>
    <mergeCell ref="C180:D180"/>
    <mergeCell ref="E180:F180"/>
    <mergeCell ref="A181:B181"/>
    <mergeCell ref="C181:D181"/>
    <mergeCell ref="E181:F181"/>
    <mergeCell ref="A190:B190"/>
    <mergeCell ref="C190:D190"/>
    <mergeCell ref="E190:F190"/>
    <mergeCell ref="A191:B191"/>
    <mergeCell ref="C191:D191"/>
    <mergeCell ref="E191:F191"/>
    <mergeCell ref="A188:B188"/>
    <mergeCell ref="C188:D188"/>
    <mergeCell ref="E188:F188"/>
    <mergeCell ref="A189:B189"/>
    <mergeCell ref="C189:D189"/>
    <mergeCell ref="E189:F189"/>
    <mergeCell ref="A186:B186"/>
    <mergeCell ref="C186:D186"/>
    <mergeCell ref="E186:F186"/>
    <mergeCell ref="A187:B187"/>
    <mergeCell ref="C187:D187"/>
    <mergeCell ref="E187:F187"/>
    <mergeCell ref="A196:B196"/>
    <mergeCell ref="C196:D196"/>
    <mergeCell ref="E196:F196"/>
    <mergeCell ref="A197:B197"/>
    <mergeCell ref="C197:D197"/>
    <mergeCell ref="E197:F197"/>
    <mergeCell ref="A194:B194"/>
    <mergeCell ref="C194:D194"/>
    <mergeCell ref="E194:F194"/>
    <mergeCell ref="A195:B195"/>
    <mergeCell ref="C195:D195"/>
    <mergeCell ref="E195:F195"/>
    <mergeCell ref="A192:B192"/>
    <mergeCell ref="C192:D192"/>
    <mergeCell ref="E192:F192"/>
    <mergeCell ref="A193:B193"/>
    <mergeCell ref="C193:D193"/>
    <mergeCell ref="E193:F193"/>
    <mergeCell ref="A202:B202"/>
    <mergeCell ref="C202:D202"/>
    <mergeCell ref="E202:F202"/>
    <mergeCell ref="A203:B203"/>
    <mergeCell ref="C203:D203"/>
    <mergeCell ref="E203:F203"/>
    <mergeCell ref="A200:B200"/>
    <mergeCell ref="C200:D200"/>
    <mergeCell ref="E200:F200"/>
    <mergeCell ref="A201:B201"/>
    <mergeCell ref="C201:D201"/>
    <mergeCell ref="E201:F201"/>
    <mergeCell ref="A198:B198"/>
    <mergeCell ref="C198:D198"/>
    <mergeCell ref="E198:F198"/>
    <mergeCell ref="A199:B199"/>
    <mergeCell ref="C199:D199"/>
    <mergeCell ref="E199:F199"/>
    <mergeCell ref="A208:B208"/>
    <mergeCell ref="C208:D208"/>
    <mergeCell ref="E208:F208"/>
    <mergeCell ref="A209:B209"/>
    <mergeCell ref="C209:D209"/>
    <mergeCell ref="E209:F209"/>
    <mergeCell ref="A206:B206"/>
    <mergeCell ref="C206:D206"/>
    <mergeCell ref="E206:F206"/>
    <mergeCell ref="A207:B207"/>
    <mergeCell ref="C207:D207"/>
    <mergeCell ref="E207:F207"/>
    <mergeCell ref="A204:B204"/>
    <mergeCell ref="C204:D204"/>
    <mergeCell ref="E204:F204"/>
    <mergeCell ref="A205:B205"/>
    <mergeCell ref="C205:D205"/>
    <mergeCell ref="E205:F205"/>
    <mergeCell ref="A214:B214"/>
    <mergeCell ref="C214:D214"/>
    <mergeCell ref="E214:F214"/>
    <mergeCell ref="A215:B215"/>
    <mergeCell ref="C215:D215"/>
    <mergeCell ref="E215:F215"/>
    <mergeCell ref="A212:B212"/>
    <mergeCell ref="C212:D212"/>
    <mergeCell ref="E212:F212"/>
    <mergeCell ref="A213:B213"/>
    <mergeCell ref="C213:D213"/>
    <mergeCell ref="E213:F213"/>
    <mergeCell ref="A210:B210"/>
    <mergeCell ref="C210:D210"/>
    <mergeCell ref="E210:F210"/>
    <mergeCell ref="A211:B211"/>
    <mergeCell ref="C211:D211"/>
    <mergeCell ref="E211:F211"/>
    <mergeCell ref="A220:B220"/>
    <mergeCell ref="C220:D220"/>
    <mergeCell ref="E220:F220"/>
    <mergeCell ref="A221:B221"/>
    <mergeCell ref="C221:D221"/>
    <mergeCell ref="E221:F221"/>
    <mergeCell ref="A218:B218"/>
    <mergeCell ref="C218:D218"/>
    <mergeCell ref="E218:F218"/>
    <mergeCell ref="A219:B219"/>
    <mergeCell ref="C219:D219"/>
    <mergeCell ref="E219:F219"/>
    <mergeCell ref="A216:B216"/>
    <mergeCell ref="C216:D216"/>
    <mergeCell ref="E216:F216"/>
    <mergeCell ref="A217:B217"/>
    <mergeCell ref="C217:D217"/>
    <mergeCell ref="E217:F217"/>
    <mergeCell ref="A226:B226"/>
    <mergeCell ref="C226:D226"/>
    <mergeCell ref="E226:F226"/>
    <mergeCell ref="A227:B227"/>
    <mergeCell ref="C227:D227"/>
    <mergeCell ref="E227:F227"/>
    <mergeCell ref="A224:B224"/>
    <mergeCell ref="C224:D224"/>
    <mergeCell ref="E224:F224"/>
    <mergeCell ref="A225:B225"/>
    <mergeCell ref="C225:D225"/>
    <mergeCell ref="E225:F225"/>
    <mergeCell ref="A222:B222"/>
    <mergeCell ref="C222:D222"/>
    <mergeCell ref="E222:F222"/>
    <mergeCell ref="A223:B223"/>
    <mergeCell ref="C223:D223"/>
    <mergeCell ref="E223:F223"/>
    <mergeCell ref="A232:B232"/>
    <mergeCell ref="C232:D232"/>
    <mergeCell ref="E232:F232"/>
    <mergeCell ref="A233:B233"/>
    <mergeCell ref="C233:D233"/>
    <mergeCell ref="E233:F233"/>
    <mergeCell ref="A230:B230"/>
    <mergeCell ref="C230:D230"/>
    <mergeCell ref="E230:F230"/>
    <mergeCell ref="A231:B231"/>
    <mergeCell ref="C231:D231"/>
    <mergeCell ref="E231:F231"/>
    <mergeCell ref="A228:B228"/>
    <mergeCell ref="C228:D228"/>
    <mergeCell ref="E228:F228"/>
    <mergeCell ref="A229:B229"/>
    <mergeCell ref="C229:D229"/>
    <mergeCell ref="E229:F229"/>
    <mergeCell ref="A238:B238"/>
    <mergeCell ref="C238:D238"/>
    <mergeCell ref="E238:F238"/>
    <mergeCell ref="A239:B239"/>
    <mergeCell ref="C239:D239"/>
    <mergeCell ref="E239:F239"/>
    <mergeCell ref="A236:B236"/>
    <mergeCell ref="C236:D236"/>
    <mergeCell ref="E236:F236"/>
    <mergeCell ref="A237:B237"/>
    <mergeCell ref="C237:D237"/>
    <mergeCell ref="E237:F237"/>
    <mergeCell ref="A234:B234"/>
    <mergeCell ref="C234:D234"/>
    <mergeCell ref="E234:F234"/>
    <mergeCell ref="A235:B235"/>
    <mergeCell ref="C235:D235"/>
    <mergeCell ref="E235:F235"/>
    <mergeCell ref="A244:B244"/>
    <mergeCell ref="C244:D244"/>
    <mergeCell ref="E244:F244"/>
    <mergeCell ref="A245:B245"/>
    <mergeCell ref="C245:D245"/>
    <mergeCell ref="E245:F245"/>
    <mergeCell ref="A242:B242"/>
    <mergeCell ref="C242:D242"/>
    <mergeCell ref="E242:F242"/>
    <mergeCell ref="A243:B243"/>
    <mergeCell ref="C243:D243"/>
    <mergeCell ref="E243:F243"/>
    <mergeCell ref="A240:B240"/>
    <mergeCell ref="C240:D240"/>
    <mergeCell ref="E240:F240"/>
    <mergeCell ref="A241:B241"/>
    <mergeCell ref="C241:D241"/>
    <mergeCell ref="E241:F241"/>
    <mergeCell ref="A250:B250"/>
    <mergeCell ref="C250:D250"/>
    <mergeCell ref="E250:F250"/>
    <mergeCell ref="A251:B251"/>
    <mergeCell ref="C251:D251"/>
    <mergeCell ref="E251:F251"/>
    <mergeCell ref="A248:B248"/>
    <mergeCell ref="C248:D248"/>
    <mergeCell ref="E248:F248"/>
    <mergeCell ref="A249:B249"/>
    <mergeCell ref="C249:D249"/>
    <mergeCell ref="E249:F249"/>
    <mergeCell ref="A246:B246"/>
    <mergeCell ref="C246:D246"/>
    <mergeCell ref="E246:F246"/>
    <mergeCell ref="A247:B247"/>
    <mergeCell ref="C247:D247"/>
    <mergeCell ref="E247:F247"/>
    <mergeCell ref="A256:B256"/>
    <mergeCell ref="C256:D256"/>
    <mergeCell ref="E256:F256"/>
    <mergeCell ref="A257:B257"/>
    <mergeCell ref="C257:D257"/>
    <mergeCell ref="E257:F257"/>
    <mergeCell ref="A254:B254"/>
    <mergeCell ref="C254:D254"/>
    <mergeCell ref="E254:F254"/>
    <mergeCell ref="A255:B255"/>
    <mergeCell ref="C255:D255"/>
    <mergeCell ref="E255:F255"/>
    <mergeCell ref="A252:B252"/>
    <mergeCell ref="C252:D252"/>
    <mergeCell ref="E252:F252"/>
    <mergeCell ref="A253:B253"/>
    <mergeCell ref="C253:D253"/>
    <mergeCell ref="E253:F253"/>
    <mergeCell ref="A262:B262"/>
    <mergeCell ref="C262:D262"/>
    <mergeCell ref="E262:F262"/>
    <mergeCell ref="A263:B263"/>
    <mergeCell ref="C263:D263"/>
    <mergeCell ref="E263:F263"/>
    <mergeCell ref="A260:B260"/>
    <mergeCell ref="C260:D260"/>
    <mergeCell ref="E260:F260"/>
    <mergeCell ref="A261:B261"/>
    <mergeCell ref="C261:D261"/>
    <mergeCell ref="E261:F261"/>
    <mergeCell ref="A258:B258"/>
    <mergeCell ref="C258:D258"/>
    <mergeCell ref="E258:F258"/>
    <mergeCell ref="A259:B259"/>
    <mergeCell ref="C259:D259"/>
    <mergeCell ref="E259:F259"/>
    <mergeCell ref="A268:B268"/>
    <mergeCell ref="C268:D268"/>
    <mergeCell ref="E268:F268"/>
    <mergeCell ref="A269:B269"/>
    <mergeCell ref="C269:D269"/>
    <mergeCell ref="E269:F269"/>
    <mergeCell ref="A266:B266"/>
    <mergeCell ref="C266:D266"/>
    <mergeCell ref="E266:F266"/>
    <mergeCell ref="A267:B267"/>
    <mergeCell ref="C267:D267"/>
    <mergeCell ref="E267:F267"/>
    <mergeCell ref="A264:B264"/>
    <mergeCell ref="C264:D264"/>
    <mergeCell ref="E264:F264"/>
    <mergeCell ref="A265:B265"/>
    <mergeCell ref="C265:D265"/>
    <mergeCell ref="E265:F265"/>
    <mergeCell ref="A274:B274"/>
    <mergeCell ref="C274:D274"/>
    <mergeCell ref="E274:F274"/>
    <mergeCell ref="A275:B275"/>
    <mergeCell ref="C275:D275"/>
    <mergeCell ref="E275:F275"/>
    <mergeCell ref="A272:B272"/>
    <mergeCell ref="C272:D272"/>
    <mergeCell ref="E272:F272"/>
    <mergeCell ref="A273:B273"/>
    <mergeCell ref="C273:D273"/>
    <mergeCell ref="E273:F273"/>
    <mergeCell ref="A270:B270"/>
    <mergeCell ref="C270:D270"/>
    <mergeCell ref="E270:F270"/>
    <mergeCell ref="A271:B271"/>
    <mergeCell ref="C271:D271"/>
    <mergeCell ref="E271:F271"/>
    <mergeCell ref="A280:B280"/>
    <mergeCell ref="C280:D280"/>
    <mergeCell ref="E280:F280"/>
    <mergeCell ref="A281:B281"/>
    <mergeCell ref="C281:D281"/>
    <mergeCell ref="E281:F281"/>
    <mergeCell ref="A278:B278"/>
    <mergeCell ref="C278:D278"/>
    <mergeCell ref="E278:F278"/>
    <mergeCell ref="A279:B279"/>
    <mergeCell ref="C279:D279"/>
    <mergeCell ref="E279:F279"/>
    <mergeCell ref="A276:B276"/>
    <mergeCell ref="C276:D276"/>
    <mergeCell ref="E276:F276"/>
    <mergeCell ref="A277:B277"/>
    <mergeCell ref="C277:D277"/>
    <mergeCell ref="E277:F277"/>
    <mergeCell ref="A286:B286"/>
    <mergeCell ref="C286:D286"/>
    <mergeCell ref="E286:F286"/>
    <mergeCell ref="A287:B287"/>
    <mergeCell ref="C287:D287"/>
    <mergeCell ref="E287:F287"/>
    <mergeCell ref="A284:B284"/>
    <mergeCell ref="C284:D284"/>
    <mergeCell ref="E284:F284"/>
    <mergeCell ref="A285:B285"/>
    <mergeCell ref="C285:D285"/>
    <mergeCell ref="E285:F285"/>
    <mergeCell ref="A282:B282"/>
    <mergeCell ref="C282:D282"/>
    <mergeCell ref="E282:F282"/>
    <mergeCell ref="A283:B283"/>
    <mergeCell ref="C283:D283"/>
    <mergeCell ref="E283:F283"/>
    <mergeCell ref="A292:B292"/>
    <mergeCell ref="C292:D292"/>
    <mergeCell ref="E292:F292"/>
    <mergeCell ref="A293:B293"/>
    <mergeCell ref="C293:D293"/>
    <mergeCell ref="E293:F293"/>
    <mergeCell ref="A290:B290"/>
    <mergeCell ref="C290:D290"/>
    <mergeCell ref="E290:F290"/>
    <mergeCell ref="A291:B291"/>
    <mergeCell ref="C291:D291"/>
    <mergeCell ref="E291:F291"/>
    <mergeCell ref="A288:B288"/>
    <mergeCell ref="C288:D288"/>
    <mergeCell ref="E288:F288"/>
    <mergeCell ref="A289:B289"/>
    <mergeCell ref="C289:D289"/>
    <mergeCell ref="E289:F289"/>
    <mergeCell ref="A298:B298"/>
    <mergeCell ref="C298:D298"/>
    <mergeCell ref="E298:F298"/>
    <mergeCell ref="A299:B299"/>
    <mergeCell ref="C299:D299"/>
    <mergeCell ref="E299:F299"/>
    <mergeCell ref="A296:B296"/>
    <mergeCell ref="C296:D296"/>
    <mergeCell ref="E296:F296"/>
    <mergeCell ref="A297:B297"/>
    <mergeCell ref="C297:D297"/>
    <mergeCell ref="E297:F297"/>
    <mergeCell ref="A294:B294"/>
    <mergeCell ref="C294:D294"/>
    <mergeCell ref="E294:F294"/>
    <mergeCell ref="A295:B295"/>
    <mergeCell ref="C295:D295"/>
    <mergeCell ref="E295:F295"/>
    <mergeCell ref="A304:B304"/>
    <mergeCell ref="C304:D304"/>
    <mergeCell ref="E304:F304"/>
    <mergeCell ref="A305:B305"/>
    <mergeCell ref="C305:D305"/>
    <mergeCell ref="E305:F305"/>
    <mergeCell ref="A302:B302"/>
    <mergeCell ref="C302:D302"/>
    <mergeCell ref="E302:F302"/>
    <mergeCell ref="A303:B303"/>
    <mergeCell ref="C303:D303"/>
    <mergeCell ref="E303:F303"/>
    <mergeCell ref="A300:B300"/>
    <mergeCell ref="C300:D300"/>
    <mergeCell ref="E300:F300"/>
    <mergeCell ref="A301:B301"/>
    <mergeCell ref="C301:D301"/>
    <mergeCell ref="E301:F301"/>
    <mergeCell ref="A310:B310"/>
    <mergeCell ref="C310:D310"/>
    <mergeCell ref="E310:F310"/>
    <mergeCell ref="A311:B311"/>
    <mergeCell ref="C311:D311"/>
    <mergeCell ref="E311:F311"/>
    <mergeCell ref="A308:B308"/>
    <mergeCell ref="C308:D308"/>
    <mergeCell ref="E308:F308"/>
    <mergeCell ref="A309:B309"/>
    <mergeCell ref="C309:D309"/>
    <mergeCell ref="E309:F309"/>
    <mergeCell ref="A306:B306"/>
    <mergeCell ref="C306:D306"/>
    <mergeCell ref="E306:F306"/>
    <mergeCell ref="A307:B307"/>
    <mergeCell ref="C307:D307"/>
    <mergeCell ref="E307:F307"/>
    <mergeCell ref="A316:B316"/>
    <mergeCell ref="C316:D316"/>
    <mergeCell ref="E316:F316"/>
    <mergeCell ref="A317:B317"/>
    <mergeCell ref="C317:D317"/>
    <mergeCell ref="E317:F317"/>
    <mergeCell ref="A314:B314"/>
    <mergeCell ref="C314:D314"/>
    <mergeCell ref="E314:F314"/>
    <mergeCell ref="A315:B315"/>
    <mergeCell ref="C315:D315"/>
    <mergeCell ref="E315:F315"/>
    <mergeCell ref="A312:B312"/>
    <mergeCell ref="C312:D312"/>
    <mergeCell ref="E312:F312"/>
    <mergeCell ref="A313:B313"/>
    <mergeCell ref="C313:D313"/>
    <mergeCell ref="E313:F313"/>
    <mergeCell ref="A322:B322"/>
    <mergeCell ref="C322:D322"/>
    <mergeCell ref="E322:F322"/>
    <mergeCell ref="A323:B323"/>
    <mergeCell ref="C323:D323"/>
    <mergeCell ref="E323:F323"/>
    <mergeCell ref="A320:B320"/>
    <mergeCell ref="C320:D320"/>
    <mergeCell ref="E320:F320"/>
    <mergeCell ref="A321:B321"/>
    <mergeCell ref="C321:D321"/>
    <mergeCell ref="E321:F321"/>
    <mergeCell ref="A318:B318"/>
    <mergeCell ref="C318:D318"/>
    <mergeCell ref="E318:F318"/>
    <mergeCell ref="A319:B319"/>
    <mergeCell ref="C319:D319"/>
    <mergeCell ref="E319:F319"/>
    <mergeCell ref="A328:B328"/>
    <mergeCell ref="C328:D328"/>
    <mergeCell ref="E328:F328"/>
    <mergeCell ref="A329:B329"/>
    <mergeCell ref="C329:D329"/>
    <mergeCell ref="E329:F329"/>
    <mergeCell ref="A326:B326"/>
    <mergeCell ref="C326:D326"/>
    <mergeCell ref="E326:F326"/>
    <mergeCell ref="A327:B327"/>
    <mergeCell ref="C327:D327"/>
    <mergeCell ref="E327:F327"/>
    <mergeCell ref="A324:B324"/>
    <mergeCell ref="C324:D324"/>
    <mergeCell ref="E324:F324"/>
    <mergeCell ref="A325:B325"/>
    <mergeCell ref="C325:D325"/>
    <mergeCell ref="E325:F325"/>
    <mergeCell ref="A334:B334"/>
    <mergeCell ref="C334:D334"/>
    <mergeCell ref="E334:F334"/>
    <mergeCell ref="A335:B335"/>
    <mergeCell ref="C335:D335"/>
    <mergeCell ref="E335:F335"/>
    <mergeCell ref="A332:B332"/>
    <mergeCell ref="C332:D332"/>
    <mergeCell ref="E332:F332"/>
    <mergeCell ref="A333:B333"/>
    <mergeCell ref="C333:D333"/>
    <mergeCell ref="E333:F333"/>
    <mergeCell ref="A330:B330"/>
    <mergeCell ref="C330:D330"/>
    <mergeCell ref="E330:F330"/>
    <mergeCell ref="A331:B331"/>
    <mergeCell ref="C331:D331"/>
    <mergeCell ref="E331:F331"/>
    <mergeCell ref="A340:B340"/>
    <mergeCell ref="C340:D340"/>
    <mergeCell ref="E340:F340"/>
    <mergeCell ref="A341:B341"/>
    <mergeCell ref="C341:D341"/>
    <mergeCell ref="E341:F341"/>
    <mergeCell ref="A338:B338"/>
    <mergeCell ref="C338:D338"/>
    <mergeCell ref="E338:F338"/>
    <mergeCell ref="A339:B339"/>
    <mergeCell ref="C339:D339"/>
    <mergeCell ref="E339:F339"/>
    <mergeCell ref="A336:B336"/>
    <mergeCell ref="C336:D336"/>
    <mergeCell ref="E336:F336"/>
    <mergeCell ref="A337:B337"/>
    <mergeCell ref="C337:D337"/>
    <mergeCell ref="E337:F337"/>
    <mergeCell ref="A346:B346"/>
    <mergeCell ref="C346:D346"/>
    <mergeCell ref="E346:F346"/>
    <mergeCell ref="A347:B347"/>
    <mergeCell ref="C347:D347"/>
    <mergeCell ref="E347:F347"/>
    <mergeCell ref="A344:B344"/>
    <mergeCell ref="C344:D344"/>
    <mergeCell ref="E344:F344"/>
    <mergeCell ref="A345:B345"/>
    <mergeCell ref="C345:D345"/>
    <mergeCell ref="E345:F345"/>
    <mergeCell ref="A342:B342"/>
    <mergeCell ref="C342:D342"/>
    <mergeCell ref="E342:F342"/>
    <mergeCell ref="A343:B343"/>
    <mergeCell ref="C343:D343"/>
    <mergeCell ref="E343:F343"/>
    <mergeCell ref="A352:B352"/>
    <mergeCell ref="C352:D352"/>
    <mergeCell ref="E352:F352"/>
    <mergeCell ref="A353:B353"/>
    <mergeCell ref="C353:D353"/>
    <mergeCell ref="E353:F353"/>
    <mergeCell ref="A350:B350"/>
    <mergeCell ref="C350:D350"/>
    <mergeCell ref="E350:F350"/>
    <mergeCell ref="A351:B351"/>
    <mergeCell ref="C351:D351"/>
    <mergeCell ref="E351:F351"/>
    <mergeCell ref="A348:B348"/>
    <mergeCell ref="C348:D348"/>
    <mergeCell ref="E348:F348"/>
    <mergeCell ref="A349:B349"/>
    <mergeCell ref="C349:D349"/>
    <mergeCell ref="E349:F349"/>
    <mergeCell ref="A358:B358"/>
    <mergeCell ref="C358:D358"/>
    <mergeCell ref="E358:F358"/>
    <mergeCell ref="A359:B359"/>
    <mergeCell ref="C359:D359"/>
    <mergeCell ref="E359:F359"/>
    <mergeCell ref="A356:B356"/>
    <mergeCell ref="C356:D356"/>
    <mergeCell ref="E356:F356"/>
    <mergeCell ref="A357:B357"/>
    <mergeCell ref="C357:D357"/>
    <mergeCell ref="E357:F357"/>
    <mergeCell ref="A354:B354"/>
    <mergeCell ref="C354:D354"/>
    <mergeCell ref="E354:F354"/>
    <mergeCell ref="A355:B355"/>
    <mergeCell ref="C355:D355"/>
    <mergeCell ref="E355:F355"/>
    <mergeCell ref="A364:B364"/>
    <mergeCell ref="C364:D364"/>
    <mergeCell ref="E364:F364"/>
    <mergeCell ref="A365:B365"/>
    <mergeCell ref="C365:D365"/>
    <mergeCell ref="E365:F365"/>
    <mergeCell ref="A362:B362"/>
    <mergeCell ref="C362:D362"/>
    <mergeCell ref="E362:F362"/>
    <mergeCell ref="A363:B363"/>
    <mergeCell ref="C363:D363"/>
    <mergeCell ref="E363:F363"/>
    <mergeCell ref="A360:B360"/>
    <mergeCell ref="C360:D360"/>
    <mergeCell ref="E360:F360"/>
    <mergeCell ref="A361:B361"/>
    <mergeCell ref="C361:D361"/>
    <mergeCell ref="E361:F361"/>
    <mergeCell ref="A372:B372"/>
    <mergeCell ref="C372:D372"/>
    <mergeCell ref="E372:F372"/>
    <mergeCell ref="A370:B370"/>
    <mergeCell ref="C370:D370"/>
    <mergeCell ref="E370:F370"/>
    <mergeCell ref="A371:B371"/>
    <mergeCell ref="C371:D371"/>
    <mergeCell ref="E371:F371"/>
    <mergeCell ref="A368:B368"/>
    <mergeCell ref="C368:D368"/>
    <mergeCell ref="E368:F368"/>
    <mergeCell ref="A369:B369"/>
    <mergeCell ref="C369:D369"/>
    <mergeCell ref="E369:F369"/>
    <mergeCell ref="A366:B366"/>
    <mergeCell ref="C366:D366"/>
    <mergeCell ref="E366:F366"/>
    <mergeCell ref="A367:B367"/>
    <mergeCell ref="C367:D367"/>
    <mergeCell ref="E367:F3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69B9-9CD0-45D7-A595-8BD13CBE720D}">
  <dimension ref="B1:L46"/>
  <sheetViews>
    <sheetView topLeftCell="B7" zoomScale="80" zoomScaleNormal="80" workbookViewId="0">
      <selection activeCell="M11" sqref="M11"/>
    </sheetView>
  </sheetViews>
  <sheetFormatPr baseColWidth="10" defaultRowHeight="15" x14ac:dyDescent="0.3"/>
  <cols>
    <col min="1" max="1" width="11.5546875" style="39"/>
    <col min="2" max="2" width="29.21875" style="39" customWidth="1"/>
    <col min="3" max="3" width="36.33203125" style="39" customWidth="1"/>
    <col min="4" max="4" width="11.5546875" style="39"/>
    <col min="5" max="5" width="23.44140625" style="39" bestFit="1" customWidth="1"/>
    <col min="6" max="12" width="7.77734375" style="39" bestFit="1" customWidth="1"/>
    <col min="13" max="16384" width="11.5546875" style="39"/>
  </cols>
  <sheetData>
    <row r="1" spans="2:12" ht="46.8" customHeight="1" thickBot="1" x14ac:dyDescent="0.35">
      <c r="B1" s="88" t="s">
        <v>400</v>
      </c>
      <c r="C1" s="89"/>
      <c r="E1" s="90" t="s">
        <v>408</v>
      </c>
      <c r="F1" s="91"/>
      <c r="G1" s="91"/>
      <c r="H1" s="91"/>
      <c r="I1" s="92"/>
    </row>
    <row r="2" spans="2:12" ht="15.6" thickBot="1" x14ac:dyDescent="0.35">
      <c r="B2" s="40">
        <v>1992</v>
      </c>
      <c r="C2" s="41">
        <f>+Datos!E20</f>
        <v>147.30000000000001</v>
      </c>
      <c r="E2" s="93"/>
      <c r="F2" s="94"/>
      <c r="G2" s="94"/>
      <c r="H2" s="94"/>
      <c r="I2" s="95"/>
    </row>
    <row r="3" spans="2:12" ht="15.6" thickBot="1" x14ac:dyDescent="0.35">
      <c r="B3" s="23">
        <v>1993</v>
      </c>
      <c r="C3" s="25">
        <f>+Datos!E32</f>
        <v>216.1</v>
      </c>
      <c r="E3" s="54" t="s">
        <v>409</v>
      </c>
      <c r="F3" s="55" t="s">
        <v>414</v>
      </c>
      <c r="G3" s="55" t="s">
        <v>415</v>
      </c>
      <c r="H3" s="55" t="s">
        <v>416</v>
      </c>
      <c r="I3" s="56" t="s">
        <v>417</v>
      </c>
    </row>
    <row r="4" spans="2:12" x14ac:dyDescent="0.3">
      <c r="B4" s="23">
        <v>1994</v>
      </c>
      <c r="C4" s="25">
        <f>+Datos!E44</f>
        <v>225.5</v>
      </c>
      <c r="E4" s="40" t="s">
        <v>410</v>
      </c>
      <c r="F4" s="53">
        <v>0.94</v>
      </c>
      <c r="G4" s="53">
        <v>0.18</v>
      </c>
      <c r="H4" s="53">
        <v>0.66</v>
      </c>
      <c r="I4" s="41">
        <v>0.83</v>
      </c>
    </row>
    <row r="5" spans="2:12" x14ac:dyDescent="0.3">
      <c r="B5" s="23">
        <v>1995</v>
      </c>
      <c r="C5" s="25">
        <f>+Datos!E56</f>
        <v>164.6</v>
      </c>
      <c r="E5" s="23" t="s">
        <v>411</v>
      </c>
      <c r="F5" s="24">
        <v>24.85</v>
      </c>
      <c r="G5" s="24">
        <v>0.22</v>
      </c>
      <c r="H5" s="24">
        <v>0.5</v>
      </c>
      <c r="I5" s="25">
        <v>0.1</v>
      </c>
    </row>
    <row r="6" spans="2:12" x14ac:dyDescent="0.3">
      <c r="B6" s="23">
        <v>1996</v>
      </c>
      <c r="C6" s="25">
        <f>+Datos!E68</f>
        <v>206</v>
      </c>
      <c r="E6" s="23" t="s">
        <v>412</v>
      </c>
      <c r="F6" s="24">
        <v>13.92</v>
      </c>
      <c r="G6" s="24">
        <v>0.19</v>
      </c>
      <c r="H6" s="24">
        <v>0.57999999999999996</v>
      </c>
      <c r="I6" s="25">
        <v>0.2</v>
      </c>
    </row>
    <row r="7" spans="2:12" ht="15.6" thickBot="1" x14ac:dyDescent="0.35">
      <c r="B7" s="23">
        <v>1997</v>
      </c>
      <c r="C7" s="25">
        <f>+Datos!E80</f>
        <v>176.1</v>
      </c>
      <c r="E7" s="26" t="s">
        <v>413</v>
      </c>
      <c r="F7" s="27">
        <v>5.53</v>
      </c>
      <c r="G7" s="27">
        <v>0.17</v>
      </c>
      <c r="H7" s="27">
        <v>0.63</v>
      </c>
      <c r="I7" s="28">
        <v>0.42</v>
      </c>
    </row>
    <row r="8" spans="2:12" ht="15.6" thickBot="1" x14ac:dyDescent="0.35">
      <c r="B8" s="23">
        <v>1998</v>
      </c>
      <c r="C8" s="25">
        <f>+Datos!E92</f>
        <v>219.4</v>
      </c>
    </row>
    <row r="9" spans="2:12" ht="43.8" customHeight="1" thickBot="1" x14ac:dyDescent="0.35">
      <c r="B9" s="23">
        <v>1999</v>
      </c>
      <c r="C9" s="25">
        <f>+Datos!E104</f>
        <v>238.9</v>
      </c>
      <c r="E9" s="29"/>
      <c r="F9" s="90" t="s">
        <v>419</v>
      </c>
      <c r="G9" s="91"/>
      <c r="H9" s="91"/>
      <c r="I9" s="91"/>
      <c r="J9" s="91"/>
      <c r="K9" s="91"/>
      <c r="L9" s="92"/>
    </row>
    <row r="10" spans="2:12" ht="31.8" thickBot="1" x14ac:dyDescent="0.35">
      <c r="B10" s="23">
        <v>2000</v>
      </c>
      <c r="C10" s="25">
        <f>+Datos!E116</f>
        <v>247.7</v>
      </c>
      <c r="E10" s="22" t="s">
        <v>418</v>
      </c>
      <c r="F10" s="19">
        <v>2</v>
      </c>
      <c r="G10" s="22">
        <v>3</v>
      </c>
      <c r="H10" s="21">
        <v>5</v>
      </c>
      <c r="I10" s="20">
        <v>10</v>
      </c>
      <c r="J10" s="22">
        <v>25</v>
      </c>
      <c r="K10" s="20">
        <v>50</v>
      </c>
      <c r="L10" s="22">
        <v>100</v>
      </c>
    </row>
    <row r="11" spans="2:12" ht="15.6" x14ac:dyDescent="0.3">
      <c r="B11" s="23">
        <v>2001</v>
      </c>
      <c r="C11" s="25">
        <f>+Datos!E128</f>
        <v>320.2</v>
      </c>
      <c r="E11" s="50">
        <v>10</v>
      </c>
      <c r="F11" s="30">
        <f t="shared" ref="F11:F46" si="0">+($F$4*($F$10^$G$4)*($C$37^$I$4))/((E11/60)^$H$4)</f>
        <v>352.82116190828208</v>
      </c>
      <c r="G11" s="30">
        <f t="shared" ref="G11:G46" si="1">+($F$4*($G$10^$G$4)*($C$37^$I$4))/((E11/60)^$H$4)</f>
        <v>379.53431886030575</v>
      </c>
      <c r="H11" s="31">
        <f>+($F$4*(H10^$G$4)*($C$37^$I$4))/(($E$11/60)^$H$4)</f>
        <v>416.08669367406094</v>
      </c>
      <c r="I11" s="30">
        <f t="shared" ref="I11:I46" si="2">+($F$4*($I$10^$G$4)*($C$37^$I$4))/((E11/60)^$H$4)</f>
        <v>471.37791014935311</v>
      </c>
      <c r="J11" s="30">
        <f t="shared" ref="J11:J46" si="3">+($F$4*($J$10^$G$4)*($C$37^$I$4))/((E11/60)^$H$4)</f>
        <v>555.90224533079208</v>
      </c>
      <c r="K11" s="30">
        <f t="shared" ref="K11:K46" si="4">+($F$4*($K$10^$G$4)*($C$37^$I$4))/((E11/60)^$H$4)</f>
        <v>629.77269553500582</v>
      </c>
      <c r="L11" s="32">
        <f t="shared" ref="L11:L46" si="5">+($F$4*($L$10^$G$4)*($C$37^$I$4))/((E11/60)^$H$4)</f>
        <v>713.45933817090565</v>
      </c>
    </row>
    <row r="12" spans="2:12" ht="15.6" x14ac:dyDescent="0.3">
      <c r="B12" s="23">
        <v>2002</v>
      </c>
      <c r="C12" s="25">
        <f>+Datos!E140</f>
        <v>255.2</v>
      </c>
      <c r="E12" s="51">
        <v>20</v>
      </c>
      <c r="F12" s="33">
        <f t="shared" si="0"/>
        <v>223.29285608883191</v>
      </c>
      <c r="G12" s="33">
        <f t="shared" si="1"/>
        <v>240.19903336772541</v>
      </c>
      <c r="H12" s="33">
        <f t="shared" ref="H12:H46" si="6">+($F$4*($H$10^$G$4)*($C$37^$I$4))/((E12/60)^$H$4)</f>
        <v>263.3322380906173</v>
      </c>
      <c r="I12" s="33">
        <f t="shared" si="2"/>
        <v>298.32484901173694</v>
      </c>
      <c r="J12" s="33">
        <f t="shared" si="3"/>
        <v>351.81846631516714</v>
      </c>
      <c r="K12" s="33">
        <f t="shared" si="4"/>
        <v>398.56947103793561</v>
      </c>
      <c r="L12" s="34">
        <f t="shared" si="5"/>
        <v>451.53293090974785</v>
      </c>
    </row>
    <row r="13" spans="2:12" ht="15.6" x14ac:dyDescent="0.3">
      <c r="B13" s="23">
        <v>2003</v>
      </c>
      <c r="C13" s="25">
        <f>+Datos!E152</f>
        <v>249.5</v>
      </c>
      <c r="E13" s="51">
        <v>30</v>
      </c>
      <c r="F13" s="33">
        <f t="shared" si="0"/>
        <v>170.86558496177685</v>
      </c>
      <c r="G13" s="33">
        <f t="shared" si="1"/>
        <v>183.80233502545303</v>
      </c>
      <c r="H13" s="33">
        <f t="shared" si="6"/>
        <v>201.50405923755676</v>
      </c>
      <c r="I13" s="33">
        <f t="shared" si="2"/>
        <v>228.28070153191814</v>
      </c>
      <c r="J13" s="33">
        <f t="shared" si="3"/>
        <v>269.21447062946515</v>
      </c>
      <c r="K13" s="33">
        <f t="shared" si="4"/>
        <v>304.98873546456008</v>
      </c>
      <c r="L13" s="34">
        <f t="shared" si="5"/>
        <v>345.51682360454345</v>
      </c>
    </row>
    <row r="14" spans="2:12" ht="15.6" x14ac:dyDescent="0.3">
      <c r="B14" s="23">
        <v>2004</v>
      </c>
      <c r="C14" s="25">
        <f>+Datos!E164</f>
        <v>217.4</v>
      </c>
      <c r="E14" s="51">
        <v>40</v>
      </c>
      <c r="F14" s="33">
        <f t="shared" si="0"/>
        <v>141.31720249044787</v>
      </c>
      <c r="G14" s="33">
        <f t="shared" si="1"/>
        <v>152.01675517524285</v>
      </c>
      <c r="H14" s="33">
        <f t="shared" si="6"/>
        <v>166.65725838407528</v>
      </c>
      <c r="I14" s="33">
        <f t="shared" si="2"/>
        <v>188.80332239089708</v>
      </c>
      <c r="J14" s="33">
        <f t="shared" si="3"/>
        <v>222.65827180946684</v>
      </c>
      <c r="K14" s="33">
        <f t="shared" si="4"/>
        <v>252.24596806075675</v>
      </c>
      <c r="L14" s="34">
        <f t="shared" si="5"/>
        <v>285.7653923468701</v>
      </c>
    </row>
    <row r="15" spans="2:12" ht="15.6" x14ac:dyDescent="0.3">
      <c r="B15" s="23">
        <v>2005</v>
      </c>
      <c r="C15" s="25">
        <f>+Datos!E176</f>
        <v>374.3</v>
      </c>
      <c r="E15" s="51">
        <v>50</v>
      </c>
      <c r="F15" s="33">
        <f t="shared" si="0"/>
        <v>121.96477613741827</v>
      </c>
      <c r="G15" s="33">
        <f t="shared" si="1"/>
        <v>131.1990981093646</v>
      </c>
      <c r="H15" s="33">
        <f t="shared" si="6"/>
        <v>143.83468432913216</v>
      </c>
      <c r="I15" s="33">
        <f t="shared" si="2"/>
        <v>162.947996023082</v>
      </c>
      <c r="J15" s="33">
        <f t="shared" si="3"/>
        <v>192.16674118794316</v>
      </c>
      <c r="K15" s="33">
        <f t="shared" si="4"/>
        <v>217.70260438162919</v>
      </c>
      <c r="L15" s="34">
        <f t="shared" si="5"/>
        <v>246.63177229087427</v>
      </c>
    </row>
    <row r="16" spans="2:12" ht="15.6" x14ac:dyDescent="0.3">
      <c r="B16" s="23">
        <v>2006</v>
      </c>
      <c r="C16" s="25">
        <f>+Datos!E188</f>
        <v>302.39999999999998</v>
      </c>
      <c r="E16" s="51">
        <v>60</v>
      </c>
      <c r="F16" s="33">
        <f t="shared" si="0"/>
        <v>108.13712042397907</v>
      </c>
      <c r="G16" s="33">
        <f t="shared" si="1"/>
        <v>116.32450877280087</v>
      </c>
      <c r="H16" s="33">
        <f t="shared" si="6"/>
        <v>127.52754584585769</v>
      </c>
      <c r="I16" s="33">
        <f t="shared" si="2"/>
        <v>144.47390162009339</v>
      </c>
      <c r="J16" s="33">
        <f t="shared" si="3"/>
        <v>170.37999569573188</v>
      </c>
      <c r="K16" s="33">
        <f t="shared" si="4"/>
        <v>193.02075150046215</v>
      </c>
      <c r="L16" s="34">
        <f t="shared" si="5"/>
        <v>218.67009890255846</v>
      </c>
    </row>
    <row r="17" spans="2:12" ht="15.6" x14ac:dyDescent="0.3">
      <c r="B17" s="23">
        <v>2007</v>
      </c>
      <c r="C17" s="25">
        <f>+Datos!E200</f>
        <v>331</v>
      </c>
      <c r="E17" s="51">
        <v>70</v>
      </c>
      <c r="F17" s="33">
        <f t="shared" si="0"/>
        <v>97.67646179050405</v>
      </c>
      <c r="G17" s="33">
        <f t="shared" si="1"/>
        <v>105.07184204551939</v>
      </c>
      <c r="H17" s="33">
        <f t="shared" si="6"/>
        <v>115.19115184694242</v>
      </c>
      <c r="I17" s="33">
        <f t="shared" si="2"/>
        <v>130.49819965606247</v>
      </c>
      <c r="J17" s="33">
        <f t="shared" si="3"/>
        <v>153.89826429805746</v>
      </c>
      <c r="K17" s="33">
        <f t="shared" si="4"/>
        <v>174.34886359826302</v>
      </c>
      <c r="L17" s="34">
        <f t="shared" si="5"/>
        <v>197.51701799010749</v>
      </c>
    </row>
    <row r="18" spans="2:12" ht="15.6" x14ac:dyDescent="0.3">
      <c r="B18" s="23">
        <v>2008</v>
      </c>
      <c r="C18" s="25">
        <f>+Datos!E212</f>
        <v>224.5</v>
      </c>
      <c r="E18" s="51">
        <v>80</v>
      </c>
      <c r="F18" s="33">
        <f t="shared" si="0"/>
        <v>89.43659044685883</v>
      </c>
      <c r="G18" s="33">
        <f t="shared" si="1"/>
        <v>96.208105128514674</v>
      </c>
      <c r="H18" s="33">
        <f t="shared" si="6"/>
        <v>105.47376186632602</v>
      </c>
      <c r="I18" s="33">
        <f t="shared" si="2"/>
        <v>119.48952513988731</v>
      </c>
      <c r="J18" s="33">
        <f t="shared" si="3"/>
        <v>140.91558787242977</v>
      </c>
      <c r="K18" s="33">
        <f t="shared" si="4"/>
        <v>159.64099868765976</v>
      </c>
      <c r="L18" s="34">
        <f t="shared" si="5"/>
        <v>180.85471484577749</v>
      </c>
    </row>
    <row r="19" spans="2:12" ht="15.6" x14ac:dyDescent="0.3">
      <c r="B19" s="23">
        <v>2009</v>
      </c>
      <c r="C19" s="25">
        <f>+Datos!E224</f>
        <v>272.2</v>
      </c>
      <c r="E19" s="51">
        <v>90</v>
      </c>
      <c r="F19" s="33">
        <f t="shared" si="0"/>
        <v>82.747440562875326</v>
      </c>
      <c r="G19" s="33">
        <f t="shared" si="1"/>
        <v>89.012499481617155</v>
      </c>
      <c r="H19" s="33">
        <f t="shared" si="6"/>
        <v>97.58515834928285</v>
      </c>
      <c r="I19" s="33">
        <f t="shared" si="2"/>
        <v>110.55265333794134</v>
      </c>
      <c r="J19" s="33">
        <f t="shared" si="3"/>
        <v>130.37621597152523</v>
      </c>
      <c r="K19" s="33">
        <f t="shared" si="4"/>
        <v>147.70111409998563</v>
      </c>
      <c r="L19" s="34">
        <f t="shared" si="5"/>
        <v>167.32821200410982</v>
      </c>
    </row>
    <row r="20" spans="2:12" ht="15.6" x14ac:dyDescent="0.3">
      <c r="B20" s="23">
        <v>2010</v>
      </c>
      <c r="C20" s="25">
        <f>+Datos!E236</f>
        <v>502.7</v>
      </c>
      <c r="E20" s="51">
        <v>100</v>
      </c>
      <c r="F20" s="33">
        <f t="shared" si="0"/>
        <v>77.188859814023118</v>
      </c>
      <c r="G20" s="33">
        <f t="shared" si="1"/>
        <v>83.033061777440977</v>
      </c>
      <c r="H20" s="33">
        <f t="shared" si="6"/>
        <v>91.029850065616358</v>
      </c>
      <c r="I20" s="33">
        <f t="shared" si="2"/>
        <v>103.12625022022949</v>
      </c>
      <c r="J20" s="33">
        <f t="shared" si="3"/>
        <v>121.61815990020962</v>
      </c>
      <c r="K20" s="33">
        <f t="shared" si="4"/>
        <v>137.77925351027514</v>
      </c>
      <c r="L20" s="34">
        <f t="shared" si="5"/>
        <v>156.08789602987534</v>
      </c>
    </row>
    <row r="21" spans="2:12" ht="15.6" x14ac:dyDescent="0.3">
      <c r="B21" s="23">
        <v>2011</v>
      </c>
      <c r="C21" s="25">
        <f>+Datos!E248</f>
        <v>213.3</v>
      </c>
      <c r="E21" s="51">
        <v>110</v>
      </c>
      <c r="F21" s="33">
        <f t="shared" si="0"/>
        <v>72.482882100220607</v>
      </c>
      <c r="G21" s="33">
        <f t="shared" si="1"/>
        <v>77.970780262013861</v>
      </c>
      <c r="H21" s="33">
        <f t="shared" si="6"/>
        <v>85.480027892679573</v>
      </c>
      <c r="I21" s="33">
        <f t="shared" si="2"/>
        <v>96.838946114252096</v>
      </c>
      <c r="J21" s="33">
        <f t="shared" si="3"/>
        <v>114.20345845931492</v>
      </c>
      <c r="K21" s="33">
        <f t="shared" si="4"/>
        <v>129.37925773360601</v>
      </c>
      <c r="L21" s="34">
        <f t="shared" si="5"/>
        <v>146.57167617793411</v>
      </c>
    </row>
    <row r="22" spans="2:12" ht="15.6" x14ac:dyDescent="0.3">
      <c r="B22" s="23">
        <v>2012</v>
      </c>
      <c r="C22" s="25">
        <f>+Datos!E260</f>
        <v>263.60000000000002</v>
      </c>
      <c r="E22" s="51">
        <v>120</v>
      </c>
      <c r="F22" s="33">
        <f t="shared" si="0"/>
        <v>68.437636614804873</v>
      </c>
      <c r="G22" s="33">
        <f t="shared" si="1"/>
        <v>73.619257009763189</v>
      </c>
      <c r="H22" s="33">
        <f t="shared" si="6"/>
        <v>80.709416033620784</v>
      </c>
      <c r="I22" s="33">
        <f t="shared" si="2"/>
        <v>91.434396816123368</v>
      </c>
      <c r="J22" s="33">
        <f t="shared" si="3"/>
        <v>107.82980151625027</v>
      </c>
      <c r="K22" s="33">
        <f t="shared" si="4"/>
        <v>122.15864449240439</v>
      </c>
      <c r="L22" s="34">
        <f t="shared" si="5"/>
        <v>138.39155979502334</v>
      </c>
    </row>
    <row r="23" spans="2:12" ht="15.6" x14ac:dyDescent="0.3">
      <c r="B23" s="23">
        <v>2013</v>
      </c>
      <c r="C23" s="25">
        <f>+Datos!E272</f>
        <v>199.7</v>
      </c>
      <c r="E23" s="51">
        <v>130</v>
      </c>
      <c r="F23" s="33">
        <f t="shared" si="0"/>
        <v>64.916039124152746</v>
      </c>
      <c r="G23" s="33">
        <f t="shared" si="1"/>
        <v>69.831028725252679</v>
      </c>
      <c r="H23" s="33">
        <f t="shared" si="6"/>
        <v>76.556349226598513</v>
      </c>
      <c r="I23" s="33">
        <f t="shared" si="2"/>
        <v>86.729454355890951</v>
      </c>
      <c r="J23" s="33">
        <f t="shared" si="3"/>
        <v>102.28120023163201</v>
      </c>
      <c r="K23" s="33">
        <f t="shared" si="4"/>
        <v>115.8727235111288</v>
      </c>
      <c r="L23" s="34">
        <f t="shared" si="5"/>
        <v>131.27034121109344</v>
      </c>
    </row>
    <row r="24" spans="2:12" ht="15.6" x14ac:dyDescent="0.3">
      <c r="B24" s="23">
        <v>2014</v>
      </c>
      <c r="C24" s="25">
        <f>+Datos!E284</f>
        <v>287.2</v>
      </c>
      <c r="E24" s="51">
        <v>140</v>
      </c>
      <c r="F24" s="33">
        <f t="shared" si="0"/>
        <v>61.817312793508293</v>
      </c>
      <c r="G24" s="33">
        <f t="shared" si="1"/>
        <v>66.497688454859926</v>
      </c>
      <c r="H24" s="33">
        <f t="shared" si="6"/>
        <v>72.901980008649574</v>
      </c>
      <c r="I24" s="33">
        <f t="shared" si="2"/>
        <v>82.589478357955599</v>
      </c>
      <c r="J24" s="33">
        <f t="shared" si="3"/>
        <v>97.398871417923573</v>
      </c>
      <c r="K24" s="33">
        <f t="shared" si="4"/>
        <v>110.34161187536316</v>
      </c>
      <c r="L24" s="34">
        <f t="shared" si="5"/>
        <v>125.00423397116246</v>
      </c>
    </row>
    <row r="25" spans="2:12" ht="15.6" x14ac:dyDescent="0.3">
      <c r="B25" s="23">
        <v>2015</v>
      </c>
      <c r="C25" s="25">
        <f>+Datos!E296</f>
        <v>304.5</v>
      </c>
      <c r="E25" s="51">
        <v>150</v>
      </c>
      <c r="F25" s="33">
        <f t="shared" si="0"/>
        <v>59.065569385743096</v>
      </c>
      <c r="G25" s="33">
        <f t="shared" si="1"/>
        <v>63.537602233569174</v>
      </c>
      <c r="H25" s="33">
        <f t="shared" si="6"/>
        <v>69.656812371357873</v>
      </c>
      <c r="I25" s="33">
        <f t="shared" si="2"/>
        <v>78.913080236584378</v>
      </c>
      <c r="J25" s="33">
        <f t="shared" si="3"/>
        <v>93.063246166089797</v>
      </c>
      <c r="K25" s="33">
        <f t="shared" si="4"/>
        <v>105.42985189487914</v>
      </c>
      <c r="L25" s="34">
        <f t="shared" si="5"/>
        <v>119.43978024083133</v>
      </c>
    </row>
    <row r="26" spans="2:12" ht="15.6" x14ac:dyDescent="0.3">
      <c r="B26" s="23">
        <v>2016</v>
      </c>
      <c r="C26" s="25">
        <f>+Datos!E308</f>
        <v>406.9</v>
      </c>
      <c r="E26" s="51">
        <v>160</v>
      </c>
      <c r="F26" s="33">
        <f t="shared" si="0"/>
        <v>56.602477050165454</v>
      </c>
      <c r="G26" s="33">
        <f t="shared" si="1"/>
        <v>60.888021729901673</v>
      </c>
      <c r="H26" s="33">
        <f t="shared" si="6"/>
        <v>66.752054786576608</v>
      </c>
      <c r="I26" s="33">
        <f t="shared" si="2"/>
        <v>75.622327178094935</v>
      </c>
      <c r="J26" s="33">
        <f t="shared" si="3"/>
        <v>89.182417271363192</v>
      </c>
      <c r="K26" s="33">
        <f t="shared" si="4"/>
        <v>101.03332337845306</v>
      </c>
      <c r="L26" s="34">
        <f t="shared" si="5"/>
        <v>114.45902393332877</v>
      </c>
    </row>
    <row r="27" spans="2:12" ht="15.6" x14ac:dyDescent="0.3">
      <c r="B27" s="23">
        <v>2017</v>
      </c>
      <c r="C27" s="25">
        <f>+Datos!E320</f>
        <v>326.3</v>
      </c>
      <c r="E27" s="51">
        <v>170</v>
      </c>
      <c r="F27" s="33">
        <f t="shared" si="0"/>
        <v>54.382395969539168</v>
      </c>
      <c r="G27" s="33">
        <f t="shared" si="1"/>
        <v>58.499851598062506</v>
      </c>
      <c r="H27" s="33">
        <f t="shared" si="6"/>
        <v>64.133883610193877</v>
      </c>
      <c r="I27" s="33">
        <f t="shared" si="2"/>
        <v>72.656243243424996</v>
      </c>
      <c r="J27" s="33">
        <f t="shared" si="3"/>
        <v>85.684474996978338</v>
      </c>
      <c r="K27" s="33">
        <f t="shared" si="4"/>
        <v>97.070560944107527</v>
      </c>
      <c r="L27" s="34">
        <f t="shared" si="5"/>
        <v>109.96967423020315</v>
      </c>
    </row>
    <row r="28" spans="2:12" ht="15.6" x14ac:dyDescent="0.3">
      <c r="B28" s="23">
        <v>2018</v>
      </c>
      <c r="C28" s="25">
        <f>+Datos!E332</f>
        <v>290.2</v>
      </c>
      <c r="E28" s="51">
        <v>180</v>
      </c>
      <c r="F28" s="33">
        <f t="shared" si="0"/>
        <v>52.369059263311627</v>
      </c>
      <c r="G28" s="33">
        <f t="shared" si="1"/>
        <v>56.334079082316521</v>
      </c>
      <c r="H28" s="33">
        <f t="shared" si="6"/>
        <v>61.759528827119347</v>
      </c>
      <c r="I28" s="33">
        <f t="shared" si="2"/>
        <v>69.966374971704866</v>
      </c>
      <c r="J28" s="33">
        <f t="shared" si="3"/>
        <v>82.512277531425696</v>
      </c>
      <c r="K28" s="33">
        <f t="shared" si="4"/>
        <v>93.476829554406763</v>
      </c>
      <c r="L28" s="34">
        <f t="shared" si="5"/>
        <v>105.89839385072949</v>
      </c>
    </row>
    <row r="29" spans="2:12" ht="15.6" x14ac:dyDescent="0.3">
      <c r="B29" s="23">
        <v>2019</v>
      </c>
      <c r="C29" s="25">
        <f>+Datos!E344</f>
        <v>243.1</v>
      </c>
      <c r="E29" s="51">
        <v>190</v>
      </c>
      <c r="F29" s="33">
        <f t="shared" si="0"/>
        <v>50.533252190860736</v>
      </c>
      <c r="G29" s="33">
        <f t="shared" si="1"/>
        <v>54.359277505695935</v>
      </c>
      <c r="H29" s="33">
        <f t="shared" si="6"/>
        <v>59.594537104774425</v>
      </c>
      <c r="I29" s="33">
        <f t="shared" si="2"/>
        <v>67.513690737661506</v>
      </c>
      <c r="J29" s="33">
        <f t="shared" si="3"/>
        <v>79.619794359356518</v>
      </c>
      <c r="K29" s="33">
        <f t="shared" si="4"/>
        <v>90.199981980280313</v>
      </c>
      <c r="L29" s="34">
        <f t="shared" si="5"/>
        <v>102.18610603943101</v>
      </c>
    </row>
    <row r="30" spans="2:12" ht="15.6" x14ac:dyDescent="0.3">
      <c r="B30" s="23">
        <v>2020</v>
      </c>
      <c r="C30" s="25">
        <f>+Datos!E356</f>
        <v>268.7</v>
      </c>
      <c r="E30" s="51">
        <v>200</v>
      </c>
      <c r="F30" s="33">
        <f t="shared" si="0"/>
        <v>48.851154145323648</v>
      </c>
      <c r="G30" s="33">
        <f t="shared" si="1"/>
        <v>52.549822731168753</v>
      </c>
      <c r="H30" s="33">
        <f t="shared" si="6"/>
        <v>57.610816484339907</v>
      </c>
      <c r="I30" s="33">
        <f t="shared" si="2"/>
        <v>65.266365613842254</v>
      </c>
      <c r="J30" s="33">
        <f t="shared" si="3"/>
        <v>76.969493920111091</v>
      </c>
      <c r="K30" s="33">
        <f t="shared" si="4"/>
        <v>87.197499321466793</v>
      </c>
      <c r="L30" s="34">
        <f t="shared" si="5"/>
        <v>98.784641819381093</v>
      </c>
    </row>
    <row r="31" spans="2:12" ht="15.6" x14ac:dyDescent="0.3">
      <c r="B31" s="23">
        <v>2021</v>
      </c>
      <c r="C31" s="25">
        <f>+Datos!E367</f>
        <v>197.6</v>
      </c>
      <c r="E31" s="51">
        <v>210</v>
      </c>
      <c r="F31" s="33">
        <f t="shared" si="0"/>
        <v>47.303131395416884</v>
      </c>
      <c r="G31" s="33">
        <f t="shared" si="1"/>
        <v>50.884594498291797</v>
      </c>
      <c r="H31" s="33">
        <f t="shared" si="6"/>
        <v>55.785212645111073</v>
      </c>
      <c r="I31" s="33">
        <f t="shared" si="2"/>
        <v>63.198168443445773</v>
      </c>
      <c r="J31" s="33">
        <f t="shared" si="3"/>
        <v>74.530441461233849</v>
      </c>
      <c r="K31" s="33">
        <f t="shared" si="4"/>
        <v>84.43433609541367</v>
      </c>
      <c r="L31" s="34">
        <f t="shared" si="5"/>
        <v>95.654298728143559</v>
      </c>
    </row>
    <row r="32" spans="2:12" ht="16.2" thickBot="1" x14ac:dyDescent="0.35">
      <c r="B32" s="42">
        <v>2022</v>
      </c>
      <c r="C32" s="43">
        <f>+Datos!E372</f>
        <v>218</v>
      </c>
      <c r="E32" s="51">
        <v>220</v>
      </c>
      <c r="F32" s="33">
        <f t="shared" si="0"/>
        <v>45.872842984162297</v>
      </c>
      <c r="G32" s="33">
        <f t="shared" si="1"/>
        <v>49.346014626825891</v>
      </c>
      <c r="H32" s="33">
        <f t="shared" si="6"/>
        <v>54.098454478961308</v>
      </c>
      <c r="I32" s="33">
        <f t="shared" si="2"/>
        <v>61.287267298623604</v>
      </c>
      <c r="J32" s="33">
        <f t="shared" si="3"/>
        <v>72.276890299544391</v>
      </c>
      <c r="K32" s="33">
        <f t="shared" si="4"/>
        <v>81.881324299646067</v>
      </c>
      <c r="L32" s="34">
        <f t="shared" si="5"/>
        <v>92.762032805748333</v>
      </c>
    </row>
    <row r="33" spans="2:12" ht="15.6" x14ac:dyDescent="0.3">
      <c r="B33" s="44" t="s">
        <v>401</v>
      </c>
      <c r="C33" s="35">
        <v>30</v>
      </c>
      <c r="E33" s="51">
        <v>230</v>
      </c>
      <c r="F33" s="33">
        <f t="shared" si="0"/>
        <v>44.546568384947143</v>
      </c>
      <c r="G33" s="33">
        <f t="shared" si="1"/>
        <v>47.919323767603274</v>
      </c>
      <c r="H33" s="33">
        <f t="shared" si="6"/>
        <v>52.534361186182061</v>
      </c>
      <c r="I33" s="33">
        <f t="shared" si="2"/>
        <v>59.515331212134754</v>
      </c>
      <c r="J33" s="33">
        <f t="shared" si="3"/>
        <v>70.18722248131823</v>
      </c>
      <c r="K33" s="33">
        <f t="shared" si="4"/>
        <v>79.513973302756412</v>
      </c>
      <c r="L33" s="34">
        <f t="shared" si="5"/>
        <v>90.080099010533104</v>
      </c>
    </row>
    <row r="34" spans="2:12" ht="15.6" x14ac:dyDescent="0.3">
      <c r="B34" s="23" t="s">
        <v>402</v>
      </c>
      <c r="C34" s="25">
        <f>+MEDIAN(C2:C32)</f>
        <v>247.7</v>
      </c>
      <c r="E34" s="51">
        <v>240</v>
      </c>
      <c r="F34" s="33">
        <f t="shared" si="0"/>
        <v>43.312694910465567</v>
      </c>
      <c r="G34" s="33">
        <f t="shared" si="1"/>
        <v>46.592030001650258</v>
      </c>
      <c r="H34" s="33">
        <f t="shared" si="6"/>
        <v>51.07923777002307</v>
      </c>
      <c r="I34" s="33">
        <f t="shared" si="2"/>
        <v>57.866845342851654</v>
      </c>
      <c r="J34" s="33">
        <f t="shared" si="3"/>
        <v>68.243141147850139</v>
      </c>
      <c r="K34" s="33">
        <f t="shared" si="4"/>
        <v>77.311554888366047</v>
      </c>
      <c r="L34" s="34">
        <f t="shared" si="5"/>
        <v>87.585014680191534</v>
      </c>
    </row>
    <row r="35" spans="2:12" ht="15.6" x14ac:dyDescent="0.3">
      <c r="B35" s="23" t="s">
        <v>403</v>
      </c>
      <c r="C35" s="36">
        <f>+_xlfn.STDEV.S(C2:C32)</f>
        <v>74.000712144204641</v>
      </c>
      <c r="E35" s="51">
        <v>250</v>
      </c>
      <c r="F35" s="33">
        <f t="shared" si="0"/>
        <v>42.161322007429646</v>
      </c>
      <c r="G35" s="33">
        <f t="shared" si="1"/>
        <v>45.35348317485434</v>
      </c>
      <c r="H35" s="33">
        <f t="shared" si="6"/>
        <v>49.721408376176626</v>
      </c>
      <c r="I35" s="33">
        <f t="shared" si="2"/>
        <v>56.32858230358206</v>
      </c>
      <c r="J35" s="33">
        <f t="shared" si="3"/>
        <v>66.429047065315814</v>
      </c>
      <c r="K35" s="33">
        <f t="shared" si="4"/>
        <v>75.256396935852436</v>
      </c>
      <c r="L35" s="34">
        <f t="shared" si="5"/>
        <v>85.256759354051368</v>
      </c>
    </row>
    <row r="36" spans="2:12" ht="16.2" thickBot="1" x14ac:dyDescent="0.35">
      <c r="B36" s="26" t="s">
        <v>404</v>
      </c>
      <c r="C36" s="37">
        <f>+SKEW(C2:C32)</f>
        <v>1.3388731056428762</v>
      </c>
      <c r="E36" s="51">
        <v>260</v>
      </c>
      <c r="F36" s="33">
        <f t="shared" si="0"/>
        <v>41.083952287914499</v>
      </c>
      <c r="G36" s="33">
        <f t="shared" si="1"/>
        <v>44.194542536358298</v>
      </c>
      <c r="H36" s="33">
        <f t="shared" si="6"/>
        <v>48.450851921929299</v>
      </c>
      <c r="I36" s="33">
        <f t="shared" si="2"/>
        <v>54.889189371206697</v>
      </c>
      <c r="J36" s="33">
        <f t="shared" si="3"/>
        <v>64.73155181619137</v>
      </c>
      <c r="K36" s="33">
        <f t="shared" si="4"/>
        <v>73.333331922753175</v>
      </c>
      <c r="L36" s="34">
        <f t="shared" si="5"/>
        <v>83.078149990335049</v>
      </c>
    </row>
    <row r="37" spans="2:12" ht="15.6" x14ac:dyDescent="0.3">
      <c r="B37" s="29" t="s">
        <v>405</v>
      </c>
      <c r="C37" s="45">
        <f>+AVERAGE(C2:C32)</f>
        <v>261.61612903225807</v>
      </c>
      <c r="E37" s="51">
        <v>270</v>
      </c>
      <c r="F37" s="33">
        <f t="shared" si="0"/>
        <v>40.073247759274103</v>
      </c>
      <c r="G37" s="33">
        <f t="shared" si="1"/>
        <v>43.107314511905848</v>
      </c>
      <c r="H37" s="33">
        <f t="shared" si="6"/>
        <v>47.258914614856138</v>
      </c>
      <c r="I37" s="33">
        <f t="shared" si="2"/>
        <v>53.538862803740635</v>
      </c>
      <c r="J37" s="33">
        <f t="shared" si="3"/>
        <v>63.139093717027649</v>
      </c>
      <c r="K37" s="33">
        <f t="shared" si="4"/>
        <v>71.529261804201823</v>
      </c>
      <c r="L37" s="34">
        <f t="shared" si="5"/>
        <v>81.03434802508454</v>
      </c>
    </row>
    <row r="38" spans="2:12" ht="15.6" x14ac:dyDescent="0.3">
      <c r="B38" s="46" t="s">
        <v>406</v>
      </c>
      <c r="C38" s="47">
        <f>+MAX(C2:C32)</f>
        <v>502.7</v>
      </c>
      <c r="E38" s="51">
        <v>280</v>
      </c>
      <c r="F38" s="33">
        <f t="shared" si="0"/>
        <v>39.122835644953241</v>
      </c>
      <c r="G38" s="33">
        <f t="shared" si="1"/>
        <v>42.08494382276016</v>
      </c>
      <c r="H38" s="33">
        <f t="shared" si="6"/>
        <v>46.138080954718866</v>
      </c>
      <c r="I38" s="33">
        <f t="shared" si="2"/>
        <v>52.269088412074019</v>
      </c>
      <c r="J38" s="33">
        <f t="shared" si="3"/>
        <v>61.641631871250098</v>
      </c>
      <c r="K38" s="33">
        <f t="shared" si="4"/>
        <v>69.832811410275141</v>
      </c>
      <c r="L38" s="34">
        <f t="shared" si="5"/>
        <v>79.112466711601286</v>
      </c>
    </row>
    <row r="39" spans="2:12" ht="16.2" thickBot="1" x14ac:dyDescent="0.35">
      <c r="B39" s="48" t="s">
        <v>407</v>
      </c>
      <c r="C39" s="49">
        <f>+MIN(C2:C32)</f>
        <v>147.30000000000001</v>
      </c>
      <c r="E39" s="51">
        <v>290</v>
      </c>
      <c r="F39" s="33">
        <f t="shared" si="0"/>
        <v>38.227152336831558</v>
      </c>
      <c r="G39" s="33">
        <f t="shared" si="1"/>
        <v>41.121445623208068</v>
      </c>
      <c r="H39" s="33">
        <f t="shared" si="6"/>
        <v>45.081789704387702</v>
      </c>
      <c r="I39" s="33">
        <f t="shared" si="2"/>
        <v>51.072433076394887</v>
      </c>
      <c r="J39" s="33">
        <f t="shared" si="3"/>
        <v>60.230400301700456</v>
      </c>
      <c r="K39" s="33">
        <f t="shared" si="4"/>
        <v>68.234049906711647</v>
      </c>
      <c r="L39" s="34">
        <f t="shared" si="5"/>
        <v>77.301255567782931</v>
      </c>
    </row>
    <row r="40" spans="2:12" ht="15.6" x14ac:dyDescent="0.3">
      <c r="E40" s="51">
        <v>300</v>
      </c>
      <c r="F40" s="33">
        <f t="shared" si="0"/>
        <v>37.381316963306716</v>
      </c>
      <c r="G40" s="33">
        <f t="shared" si="1"/>
        <v>40.211569496100488</v>
      </c>
      <c r="H40" s="33">
        <f t="shared" si="6"/>
        <v>44.084284786998403</v>
      </c>
      <c r="I40" s="33">
        <f t="shared" si="2"/>
        <v>49.942375829981231</v>
      </c>
      <c r="J40" s="33">
        <f t="shared" si="3"/>
        <v>58.897708745503778</v>
      </c>
      <c r="K40" s="33">
        <f t="shared" si="4"/>
        <v>66.724265118626647</v>
      </c>
      <c r="L40" s="34">
        <f t="shared" si="5"/>
        <v>75.590844711096707</v>
      </c>
    </row>
    <row r="41" spans="2:12" ht="15.6" x14ac:dyDescent="0.3">
      <c r="E41" s="51">
        <v>310</v>
      </c>
      <c r="F41" s="33">
        <f t="shared" si="0"/>
        <v>36.581028173778925</v>
      </c>
      <c r="G41" s="33">
        <f t="shared" si="1"/>
        <v>39.350688422578244</v>
      </c>
      <c r="H41" s="33">
        <f t="shared" si="6"/>
        <v>43.140493562520788</v>
      </c>
      <c r="I41" s="33">
        <f t="shared" si="2"/>
        <v>48.873169960686951</v>
      </c>
      <c r="J41" s="33">
        <f t="shared" si="3"/>
        <v>57.636780028514835</v>
      </c>
      <c r="K41" s="33">
        <f t="shared" si="4"/>
        <v>65.295779294643168</v>
      </c>
      <c r="L41" s="34">
        <f t="shared" si="5"/>
        <v>73.972536140732331</v>
      </c>
    </row>
    <row r="42" spans="2:12" ht="15.6" x14ac:dyDescent="0.3">
      <c r="E42" s="51">
        <v>320</v>
      </c>
      <c r="F42" s="33">
        <f t="shared" si="0"/>
        <v>35.822479280649176</v>
      </c>
      <c r="G42" s="33">
        <f t="shared" si="1"/>
        <v>38.534707499214363</v>
      </c>
      <c r="H42" s="33">
        <f t="shared" si="6"/>
        <v>42.245926753587355</v>
      </c>
      <c r="I42" s="33">
        <f t="shared" si="2"/>
        <v>47.859729638525785</v>
      </c>
      <c r="J42" s="33">
        <f t="shared" si="3"/>
        <v>56.441616363718467</v>
      </c>
      <c r="K42" s="33">
        <f t="shared" si="4"/>
        <v>63.941797638504291</v>
      </c>
      <c r="L42" s="34">
        <f t="shared" si="5"/>
        <v>72.438632141506474</v>
      </c>
    </row>
    <row r="43" spans="2:12" ht="15.6" x14ac:dyDescent="0.3">
      <c r="E43" s="51">
        <v>330</v>
      </c>
      <c r="F43" s="33">
        <f t="shared" si="0"/>
        <v>35.102288033928097</v>
      </c>
      <c r="G43" s="33">
        <f t="shared" si="1"/>
        <v>37.759988395646253</v>
      </c>
      <c r="H43" s="33">
        <f t="shared" si="6"/>
        <v>41.396595627754621</v>
      </c>
      <c r="I43" s="33">
        <f t="shared" si="2"/>
        <v>46.897536092789736</v>
      </c>
      <c r="J43" s="33">
        <f t="shared" si="3"/>
        <v>55.306888704656146</v>
      </c>
      <c r="K43" s="33">
        <f t="shared" si="4"/>
        <v>62.656282959353163</v>
      </c>
      <c r="L43" s="34">
        <f t="shared" si="5"/>
        <v>70.982293277184965</v>
      </c>
    </row>
    <row r="44" spans="2:12" ht="15.6" x14ac:dyDescent="0.3">
      <c r="E44" s="51">
        <v>340</v>
      </c>
      <c r="F44" s="33">
        <f t="shared" si="0"/>
        <v>34.417438147173485</v>
      </c>
      <c r="G44" s="33">
        <f t="shared" si="1"/>
        <v>37.023286453265214</v>
      </c>
      <c r="H44" s="33">
        <f t="shared" si="6"/>
        <v>40.588943038262677</v>
      </c>
      <c r="I44" s="33">
        <f t="shared" si="2"/>
        <v>45.982559489236898</v>
      </c>
      <c r="J44" s="33">
        <f t="shared" si="3"/>
        <v>54.227844614153454</v>
      </c>
      <c r="K44" s="33">
        <f t="shared" si="4"/>
        <v>61.433851297699007</v>
      </c>
      <c r="L44" s="34">
        <f t="shared" si="5"/>
        <v>69.597420146821605</v>
      </c>
    </row>
    <row r="45" spans="2:12" ht="15.6" x14ac:dyDescent="0.3">
      <c r="E45" s="51">
        <v>350</v>
      </c>
      <c r="F45" s="33">
        <f t="shared" si="0"/>
        <v>33.765230327286304</v>
      </c>
      <c r="G45" s="33">
        <f t="shared" si="1"/>
        <v>36.32169800733012</v>
      </c>
      <c r="H45" s="33">
        <f t="shared" si="6"/>
        <v>39.819785672821624</v>
      </c>
      <c r="I45" s="33">
        <f t="shared" si="2"/>
        <v>45.111193504672158</v>
      </c>
      <c r="J45" s="33">
        <f t="shared" si="3"/>
        <v>53.200231107252087</v>
      </c>
      <c r="K45" s="33">
        <f t="shared" si="4"/>
        <v>60.269684515418142</v>
      </c>
      <c r="L45" s="34">
        <f t="shared" si="5"/>
        <v>68.278554359378958</v>
      </c>
    </row>
    <row r="46" spans="2:12" ht="16.2" thickBot="1" x14ac:dyDescent="0.35">
      <c r="E46" s="52">
        <v>360</v>
      </c>
      <c r="F46" s="38">
        <f t="shared" si="0"/>
        <v>33.143241041278536</v>
      </c>
      <c r="G46" s="38">
        <f t="shared" si="1"/>
        <v>35.652616031842676</v>
      </c>
      <c r="H46" s="38">
        <f t="shared" si="6"/>
        <v>39.086265426711954</v>
      </c>
      <c r="I46" s="38">
        <f t="shared" si="2"/>
        <v>44.280200238316297</v>
      </c>
      <c r="J46" s="38">
        <f t="shared" si="3"/>
        <v>52.220229684453926</v>
      </c>
      <c r="K46" s="38">
        <f t="shared" si="4"/>
        <v>59.159456695963151</v>
      </c>
      <c r="L46" s="37">
        <f t="shared" si="5"/>
        <v>67.020795153711305</v>
      </c>
    </row>
  </sheetData>
  <mergeCells count="3">
    <mergeCell ref="B1:C1"/>
    <mergeCell ref="E1:I2"/>
    <mergeCell ref="F9:L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9544-204A-454F-B225-0808EA44E5A1}">
  <dimension ref="B1:O56"/>
  <sheetViews>
    <sheetView showGridLines="0" zoomScale="60" zoomScaleNormal="60" workbookViewId="0">
      <selection activeCell="R46" sqref="R46"/>
    </sheetView>
  </sheetViews>
  <sheetFormatPr baseColWidth="10" defaultRowHeight="15" x14ac:dyDescent="0.3"/>
  <cols>
    <col min="1" max="1" width="14.6640625" style="4" customWidth="1"/>
    <col min="2" max="2" width="25.33203125" style="4" customWidth="1"/>
    <col min="3" max="3" width="15.77734375" style="4" customWidth="1"/>
    <col min="4" max="4" width="12.6640625" style="4" bestFit="1" customWidth="1"/>
    <col min="5" max="5" width="11.44140625" style="4" bestFit="1" customWidth="1"/>
    <col min="6" max="8" width="11.5546875" style="4" customWidth="1"/>
    <col min="9" max="9" width="11.33203125" style="4" customWidth="1"/>
    <col min="10" max="10" width="11.21875" style="4" bestFit="1" customWidth="1"/>
    <col min="11" max="11" width="7" style="4" bestFit="1" customWidth="1"/>
    <col min="12" max="14" width="5.6640625" style="4" bestFit="1" customWidth="1"/>
    <col min="15" max="15" width="11.5546875" style="4" customWidth="1"/>
    <col min="16" max="16384" width="11.5546875" style="4"/>
  </cols>
  <sheetData>
    <row r="1" spans="2:15" x14ac:dyDescent="0.3">
      <c r="B1" s="1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3"/>
    </row>
    <row r="2" spans="2:15" x14ac:dyDescent="0.3">
      <c r="B2" s="57"/>
      <c r="O2" s="58"/>
    </row>
    <row r="3" spans="2:15" ht="86.4" customHeight="1" x14ac:dyDescent="0.3">
      <c r="B3" s="96" t="s">
        <v>438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2:15" x14ac:dyDescent="0.3">
      <c r="B4" s="96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</row>
    <row r="5" spans="2:15" x14ac:dyDescent="0.3">
      <c r="B5" s="96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8"/>
    </row>
    <row r="6" spans="2:15" x14ac:dyDescent="0.3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15" x14ac:dyDescent="0.3">
      <c r="B7" s="57"/>
      <c r="O7" s="58"/>
    </row>
    <row r="8" spans="2:15" x14ac:dyDescent="0.3">
      <c r="B8" s="57"/>
      <c r="O8" s="58"/>
    </row>
    <row r="9" spans="2:15" x14ac:dyDescent="0.3">
      <c r="B9" s="57"/>
      <c r="O9" s="58"/>
    </row>
    <row r="10" spans="2:15" x14ac:dyDescent="0.3">
      <c r="B10" s="57"/>
      <c r="O10" s="58"/>
    </row>
    <row r="11" spans="2:15" x14ac:dyDescent="0.3">
      <c r="B11" s="57"/>
      <c r="O11" s="58"/>
    </row>
    <row r="12" spans="2:15" x14ac:dyDescent="0.3">
      <c r="B12" s="57"/>
      <c r="O12" s="58"/>
    </row>
    <row r="13" spans="2:15" x14ac:dyDescent="0.3">
      <c r="B13" s="57"/>
      <c r="O13" s="58"/>
    </row>
    <row r="14" spans="2:15" x14ac:dyDescent="0.3">
      <c r="B14" s="57"/>
      <c r="O14" s="58"/>
    </row>
    <row r="15" spans="2:15" x14ac:dyDescent="0.3">
      <c r="B15" s="57"/>
      <c r="O15" s="58"/>
    </row>
    <row r="16" spans="2:15" x14ac:dyDescent="0.3">
      <c r="B16" s="57"/>
      <c r="O16" s="58"/>
    </row>
    <row r="17" spans="2:15" x14ac:dyDescent="0.3">
      <c r="B17" s="57"/>
      <c r="O17" s="58"/>
    </row>
    <row r="18" spans="2:15" x14ac:dyDescent="0.3">
      <c r="B18" s="57"/>
      <c r="O18" s="58"/>
    </row>
    <row r="19" spans="2:15" x14ac:dyDescent="0.3">
      <c r="B19" s="57"/>
      <c r="O19" s="58"/>
    </row>
    <row r="20" spans="2:15" x14ac:dyDescent="0.3">
      <c r="B20" s="57"/>
      <c r="O20" s="58"/>
    </row>
    <row r="21" spans="2:15" x14ac:dyDescent="0.3">
      <c r="B21" s="57"/>
      <c r="O21" s="58"/>
    </row>
    <row r="22" spans="2:15" x14ac:dyDescent="0.3">
      <c r="B22" s="57"/>
      <c r="O22" s="58"/>
    </row>
    <row r="23" spans="2:15" x14ac:dyDescent="0.3">
      <c r="B23" s="57"/>
      <c r="O23" s="58"/>
    </row>
    <row r="24" spans="2:15" x14ac:dyDescent="0.3">
      <c r="B24" s="57"/>
      <c r="O24" s="58"/>
    </row>
    <row r="25" spans="2:15" x14ac:dyDescent="0.3">
      <c r="B25" s="57"/>
      <c r="O25" s="58"/>
    </row>
    <row r="26" spans="2:15" x14ac:dyDescent="0.3">
      <c r="B26" s="57"/>
      <c r="O26" s="58"/>
    </row>
    <row r="27" spans="2:15" x14ac:dyDescent="0.3">
      <c r="B27" s="57"/>
      <c r="O27" s="58"/>
    </row>
    <row r="28" spans="2:15" x14ac:dyDescent="0.3">
      <c r="B28" s="57"/>
      <c r="O28" s="58"/>
    </row>
    <row r="29" spans="2:15" x14ac:dyDescent="0.3">
      <c r="B29" s="57"/>
      <c r="O29" s="58"/>
    </row>
    <row r="30" spans="2:15" x14ac:dyDescent="0.3">
      <c r="B30" s="57"/>
      <c r="O30" s="58"/>
    </row>
    <row r="31" spans="2:15" x14ac:dyDescent="0.3">
      <c r="B31" s="57"/>
      <c r="O31" s="58"/>
    </row>
    <row r="32" spans="2:15" x14ac:dyDescent="0.3">
      <c r="B32" s="57"/>
      <c r="O32" s="58"/>
    </row>
    <row r="33" spans="2:15" x14ac:dyDescent="0.3">
      <c r="B33" s="57"/>
      <c r="O33" s="58"/>
    </row>
    <row r="34" spans="2:15" x14ac:dyDescent="0.3">
      <c r="B34" s="57"/>
      <c r="O34" s="58"/>
    </row>
    <row r="35" spans="2:15" x14ac:dyDescent="0.3">
      <c r="B35" s="57"/>
      <c r="O35" s="58"/>
    </row>
    <row r="36" spans="2:15" x14ac:dyDescent="0.3">
      <c r="B36" s="57"/>
      <c r="O36" s="58"/>
    </row>
    <row r="37" spans="2:15" x14ac:dyDescent="0.3">
      <c r="B37" s="57"/>
      <c r="O37" s="58"/>
    </row>
    <row r="38" spans="2:15" x14ac:dyDescent="0.3">
      <c r="B38" s="57"/>
      <c r="O38" s="58"/>
    </row>
    <row r="39" spans="2:15" x14ac:dyDescent="0.3">
      <c r="B39" s="57"/>
      <c r="O39" s="58"/>
    </row>
    <row r="40" spans="2:15" x14ac:dyDescent="0.3">
      <c r="B40" s="57"/>
      <c r="O40" s="58"/>
    </row>
    <row r="41" spans="2:15" ht="19.2" customHeight="1" thickBot="1" x14ac:dyDescent="0.35">
      <c r="B41" s="57"/>
      <c r="O41" s="58"/>
    </row>
    <row r="42" spans="2:15" ht="15.6" x14ac:dyDescent="0.3">
      <c r="B42" s="62" t="s">
        <v>420</v>
      </c>
      <c r="J42" s="65" t="s">
        <v>409</v>
      </c>
      <c r="K42" s="66" t="s">
        <v>414</v>
      </c>
      <c r="L42" s="66" t="s">
        <v>415</v>
      </c>
      <c r="M42" s="66" t="s">
        <v>416</v>
      </c>
      <c r="N42" s="67" t="s">
        <v>417</v>
      </c>
      <c r="O42" s="58"/>
    </row>
    <row r="43" spans="2:15" x14ac:dyDescent="0.3">
      <c r="B43" s="63"/>
      <c r="J43" s="7" t="s">
        <v>410</v>
      </c>
      <c r="K43" s="16">
        <v>0.94</v>
      </c>
      <c r="L43" s="16">
        <v>0.18</v>
      </c>
      <c r="M43" s="16">
        <v>0.66</v>
      </c>
      <c r="N43" s="9">
        <v>0.83</v>
      </c>
      <c r="O43" s="58"/>
    </row>
    <row r="44" spans="2:15" x14ac:dyDescent="0.3">
      <c r="B44" s="63" t="s">
        <v>439</v>
      </c>
      <c r="C44" s="4" t="s">
        <v>427</v>
      </c>
      <c r="D44" s="4" t="s">
        <v>428</v>
      </c>
      <c r="J44" s="7" t="s">
        <v>411</v>
      </c>
      <c r="K44" s="16">
        <v>24.85</v>
      </c>
      <c r="L44" s="16">
        <v>0.22</v>
      </c>
      <c r="M44" s="16">
        <v>0.5</v>
      </c>
      <c r="N44" s="9">
        <v>0.1</v>
      </c>
      <c r="O44" s="58"/>
    </row>
    <row r="45" spans="2:15" x14ac:dyDescent="0.3">
      <c r="B45" s="63" t="s">
        <v>440</v>
      </c>
      <c r="C45" s="60">
        <v>45896</v>
      </c>
      <c r="J45" s="7" t="s">
        <v>412</v>
      </c>
      <c r="K45" s="16">
        <v>13.92</v>
      </c>
      <c r="L45" s="16">
        <v>0.19</v>
      </c>
      <c r="M45" s="16">
        <v>0.57999999999999996</v>
      </c>
      <c r="N45" s="9">
        <v>0.2</v>
      </c>
      <c r="O45" s="58"/>
    </row>
    <row r="46" spans="2:15" ht="15.6" thickBot="1" x14ac:dyDescent="0.35">
      <c r="B46" s="63"/>
      <c r="J46" s="10" t="s">
        <v>413</v>
      </c>
      <c r="K46" s="11">
        <v>5.53</v>
      </c>
      <c r="L46" s="11">
        <v>0.17</v>
      </c>
      <c r="M46" s="11">
        <v>0.63</v>
      </c>
      <c r="N46" s="12">
        <v>0.42</v>
      </c>
      <c r="O46" s="58"/>
    </row>
    <row r="47" spans="2:15" x14ac:dyDescent="0.3">
      <c r="B47" s="63" t="s">
        <v>421</v>
      </c>
      <c r="O47" s="58"/>
    </row>
    <row r="48" spans="2:15" ht="30" x14ac:dyDescent="0.3">
      <c r="B48" s="63" t="s">
        <v>422</v>
      </c>
      <c r="O48" s="58"/>
    </row>
    <row r="49" spans="2:15" x14ac:dyDescent="0.3">
      <c r="B49" s="63" t="s">
        <v>423</v>
      </c>
      <c r="O49" s="58"/>
    </row>
    <row r="50" spans="2:15" x14ac:dyDescent="0.3">
      <c r="B50" s="63" t="s">
        <v>424</v>
      </c>
      <c r="O50" s="58"/>
    </row>
    <row r="51" spans="2:15" ht="30" x14ac:dyDescent="0.3">
      <c r="B51" s="63" t="s">
        <v>425</v>
      </c>
      <c r="O51" s="58"/>
    </row>
    <row r="52" spans="2:15" x14ac:dyDescent="0.3">
      <c r="B52" s="63"/>
      <c r="O52" s="58"/>
    </row>
    <row r="53" spans="2:15" x14ac:dyDescent="0.3">
      <c r="B53" s="63" t="s">
        <v>441</v>
      </c>
      <c r="O53" s="58"/>
    </row>
    <row r="54" spans="2:15" ht="45" x14ac:dyDescent="0.3">
      <c r="B54" s="63" t="s">
        <v>426</v>
      </c>
      <c r="O54" s="58"/>
    </row>
    <row r="55" spans="2:15" ht="60" x14ac:dyDescent="0.3">
      <c r="B55" s="63" t="s">
        <v>442</v>
      </c>
      <c r="O55" s="58"/>
    </row>
    <row r="56" spans="2:15" ht="15.6" thickBot="1" x14ac:dyDescent="0.35">
      <c r="B56" s="64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14"/>
    </row>
  </sheetData>
  <mergeCells count="1">
    <mergeCell ref="B3:O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5A01-A32B-4FA5-A90E-F10B985E0C0F}">
  <dimension ref="A1:C7"/>
  <sheetViews>
    <sheetView workbookViewId="0">
      <selection activeCell="E11" sqref="E11"/>
    </sheetView>
  </sheetViews>
  <sheetFormatPr baseColWidth="10" defaultRowHeight="15" x14ac:dyDescent="0.3"/>
  <cols>
    <col min="1" max="1" width="27.33203125" style="4" bestFit="1" customWidth="1"/>
    <col min="2" max="2" width="7.77734375" style="4" bestFit="1" customWidth="1"/>
    <col min="3" max="3" width="7.109375" style="4" bestFit="1" customWidth="1"/>
    <col min="4" max="16384" width="11.5546875" style="4"/>
  </cols>
  <sheetData>
    <row r="1" spans="1:3" ht="16.2" thickBot="1" x14ac:dyDescent="0.35">
      <c r="A1" s="99" t="s">
        <v>443</v>
      </c>
      <c r="B1" s="100"/>
      <c r="C1" s="101"/>
    </row>
    <row r="2" spans="1:3" ht="31.2" x14ac:dyDescent="0.3">
      <c r="A2" s="65" t="s">
        <v>430</v>
      </c>
      <c r="B2" s="5">
        <v>0.95</v>
      </c>
      <c r="C2" s="6"/>
    </row>
    <row r="3" spans="1:3" ht="15.6" x14ac:dyDescent="0.3">
      <c r="A3" s="126" t="s">
        <v>431</v>
      </c>
      <c r="B3" s="8">
        <f>+'Precipitacion anual máxima'!H11</f>
        <v>416.08669367406094</v>
      </c>
      <c r="C3" s="9" t="s">
        <v>434</v>
      </c>
    </row>
    <row r="4" spans="1:3" ht="16.2" thickBot="1" x14ac:dyDescent="0.35">
      <c r="A4" s="127" t="s">
        <v>432</v>
      </c>
      <c r="B4" s="11">
        <f>3603/10000</f>
        <v>0.36030000000000001</v>
      </c>
      <c r="C4" s="12" t="s">
        <v>433</v>
      </c>
    </row>
    <row r="5" spans="1:3" ht="16.2" thickBot="1" x14ac:dyDescent="0.35">
      <c r="A5" s="99" t="s">
        <v>429</v>
      </c>
      <c r="B5" s="100"/>
      <c r="C5" s="101"/>
    </row>
    <row r="6" spans="1:3" ht="15.6" x14ac:dyDescent="0.3">
      <c r="A6" s="128" t="s">
        <v>436</v>
      </c>
      <c r="B6" s="2">
        <f>+(B2*B3*B4)/360</f>
        <v>0.39561176095618317</v>
      </c>
      <c r="C6" s="13" t="s">
        <v>435</v>
      </c>
    </row>
    <row r="7" spans="1:3" ht="16.2" thickBot="1" x14ac:dyDescent="0.35">
      <c r="A7" s="129" t="s">
        <v>436</v>
      </c>
      <c r="B7" s="3">
        <f>2.78*B2*B3*B4</f>
        <v>395.9282503649481</v>
      </c>
      <c r="C7" s="14" t="s">
        <v>437</v>
      </c>
    </row>
  </sheetData>
  <mergeCells count="2">
    <mergeCell ref="A5:C5"/>
    <mergeCell ref="A1:C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FE12-7F8B-4908-A6C4-944B96A268AC}">
  <dimension ref="K1:M13"/>
  <sheetViews>
    <sheetView tabSelected="1" workbookViewId="0">
      <selection activeCell="N20" sqref="N20"/>
    </sheetView>
  </sheetViews>
  <sheetFormatPr baseColWidth="10" defaultRowHeight="15" x14ac:dyDescent="0.3"/>
  <cols>
    <col min="1" max="10" width="11.5546875" style="39"/>
    <col min="11" max="11" width="27.33203125" style="39" bestFit="1" customWidth="1"/>
    <col min="12" max="12" width="19.109375" style="39" bestFit="1" customWidth="1"/>
    <col min="13" max="16384" width="11.5546875" style="39"/>
  </cols>
  <sheetData>
    <row r="1" spans="11:13" ht="16.2" thickBot="1" x14ac:dyDescent="0.35">
      <c r="K1" s="108" t="s">
        <v>443</v>
      </c>
      <c r="L1" s="109"/>
      <c r="M1" s="110"/>
    </row>
    <row r="2" spans="11:13" ht="31.2" x14ac:dyDescent="0.3">
      <c r="K2" s="121" t="s">
        <v>430</v>
      </c>
      <c r="L2" s="111">
        <v>0.95</v>
      </c>
      <c r="M2" s="112"/>
    </row>
    <row r="3" spans="11:13" ht="15.6" x14ac:dyDescent="0.3">
      <c r="K3" s="122" t="s">
        <v>431</v>
      </c>
      <c r="L3" s="113">
        <f>+L10</f>
        <v>133.23333333333332</v>
      </c>
      <c r="M3" s="114" t="s">
        <v>434</v>
      </c>
    </row>
    <row r="4" spans="11:13" ht="16.2" thickBot="1" x14ac:dyDescent="0.35">
      <c r="K4" s="123" t="s">
        <v>432</v>
      </c>
      <c r="L4" s="115">
        <f>3603/10000</f>
        <v>0.36030000000000001</v>
      </c>
      <c r="M4" s="116" t="s">
        <v>433</v>
      </c>
    </row>
    <row r="5" spans="11:13" ht="16.2" thickBot="1" x14ac:dyDescent="0.35">
      <c r="K5" s="108" t="s">
        <v>429</v>
      </c>
      <c r="L5" s="109"/>
      <c r="M5" s="110"/>
    </row>
    <row r="6" spans="11:13" ht="15.6" x14ac:dyDescent="0.3">
      <c r="K6" s="124" t="s">
        <v>436</v>
      </c>
      <c r="L6" s="117">
        <f>+(L2*L3*L4)/360</f>
        <v>0.12667714305555552</v>
      </c>
      <c r="M6" s="118" t="s">
        <v>435</v>
      </c>
    </row>
    <row r="7" spans="11:13" ht="16.2" thickBot="1" x14ac:dyDescent="0.35">
      <c r="K7" s="125" t="s">
        <v>436</v>
      </c>
      <c r="L7" s="119">
        <f>2.78*L2*L3*L4</f>
        <v>126.77848476999996</v>
      </c>
      <c r="M7" s="120" t="s">
        <v>437</v>
      </c>
    </row>
    <row r="8" spans="11:13" ht="15.6" thickBot="1" x14ac:dyDescent="0.35"/>
    <row r="9" spans="11:13" ht="16.2" thickBot="1" x14ac:dyDescent="0.35">
      <c r="K9" s="102" t="s">
        <v>444</v>
      </c>
      <c r="L9" s="103" t="s">
        <v>445</v>
      </c>
    </row>
    <row r="10" spans="11:13" x14ac:dyDescent="0.3">
      <c r="K10" s="104">
        <v>10</v>
      </c>
      <c r="L10" s="105">
        <f>+L11+((L12-L11)/(K12-K11))*(K10-K11)</f>
        <v>133.23333333333332</v>
      </c>
    </row>
    <row r="11" spans="11:13" x14ac:dyDescent="0.3">
      <c r="K11" s="106">
        <v>15</v>
      </c>
      <c r="L11" s="47">
        <v>123.8</v>
      </c>
    </row>
    <row r="12" spans="11:13" x14ac:dyDescent="0.3">
      <c r="K12" s="106">
        <v>30</v>
      </c>
      <c r="L12" s="47">
        <v>95.5</v>
      </c>
    </row>
    <row r="13" spans="11:13" ht="15.6" thickBot="1" x14ac:dyDescent="0.35">
      <c r="K13" s="107">
        <v>60</v>
      </c>
      <c r="L13" s="49">
        <v>69.7</v>
      </c>
    </row>
  </sheetData>
  <mergeCells count="2">
    <mergeCell ref="K1:M1"/>
    <mergeCell ref="K5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Precipitacion anual máxima</vt:lpstr>
      <vt:lpstr>CURVA IDF</vt:lpstr>
      <vt:lpstr>CAUDAL DE DISEÑO</vt:lpstr>
      <vt:lpstr>CURVAS IDF Y Q - GUAMO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LINA TATIANA RIVERA GONZALEZ</cp:lastModifiedBy>
  <dcterms:created xsi:type="dcterms:W3CDTF">2025-08-27T19:26:48Z</dcterms:created>
  <dcterms:modified xsi:type="dcterms:W3CDTF">2025-09-27T21:54:51Z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