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pcedu-my.sharepoint.com/personal/andres-curbelo_upc_edu_co/Documents/8 SEMESTRE/Alternativa de Grado/"/>
    </mc:Choice>
  </mc:AlternateContent>
  <xr:revisionPtr revIDLastSave="477" documentId="8_{E2A8A611-4B45-4D48-827F-C267C3E0C3E2}" xr6:coauthVersionLast="47" xr6:coauthVersionMax="47" xr10:uidLastSave="{A7051243-E490-4FE7-8291-EDB04007C24E}"/>
  <bookViews>
    <workbookView xWindow="-120" yWindow="-120" windowWidth="20730" windowHeight="11040" xr2:uid="{00000000-000D-0000-FFFF-FFFF00000000}"/>
  </bookViews>
  <sheets>
    <sheet name="Análisis de cartera" sheetId="1" r:id="rId1"/>
    <sheet name="Indicadores Ecopetrol" sheetId="4" r:id="rId2"/>
    <sheet name="Indicadores Promigas" sheetId="5" r:id="rId3"/>
    <sheet name="Indicadores Bancolombia " sheetId="7" r:id="rId4"/>
    <sheet name="Indicadores Banco de Bogotá" sheetId="6" r:id="rId5"/>
  </sheets>
  <definedNames>
    <definedName name="_xlnm.Print_Area" localSheetId="0">'Análisis de cartera'!$L$1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K15" i="1"/>
  <c r="J16" i="1"/>
  <c r="K16" i="1"/>
  <c r="J17" i="1"/>
  <c r="K17" i="1"/>
  <c r="J18" i="1"/>
  <c r="K18" i="1"/>
  <c r="G10" i="1"/>
  <c r="J14" i="1"/>
  <c r="K14" i="1" s="1"/>
  <c r="I10" i="1"/>
  <c r="J10" i="1" s="1"/>
  <c r="I13" i="1"/>
  <c r="G13" i="1"/>
  <c r="J13" i="1" s="1"/>
  <c r="K13" i="1" s="1"/>
  <c r="J19" i="1"/>
  <c r="K19" i="1" s="1"/>
  <c r="J20" i="1"/>
  <c r="K20" i="1" s="1"/>
  <c r="I12" i="1"/>
  <c r="G12" i="1"/>
  <c r="J12" i="1" s="1"/>
  <c r="K12" i="1" s="1"/>
  <c r="I11" i="1"/>
  <c r="G11" i="1"/>
  <c r="J11" i="1" s="1"/>
  <c r="K11" i="1" s="1"/>
  <c r="B4" i="1" l="1"/>
  <c r="C4" i="1"/>
  <c r="D4" i="1" l="1"/>
  <c r="K10" i="1"/>
  <c r="E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EDGAR ANDRES TIBAQUIRA BONILLA</author>
  </authors>
  <commentList>
    <comment ref="F9" authorId="0" shapeId="0" xr:uid="{EFA03E5D-BEF4-4038-A9E5-BA8F5A53FDBF}">
      <text>
        <r>
          <rPr>
            <sz val="10"/>
            <color theme="1"/>
            <rFont val="Arial"/>
            <family val="2"/>
          </rPr>
          <t xml:space="preserve">EDGAR ANDRES TIBAQUIRA BONILLA:
MIRA SI ES MENSUAL, TRIMESTRAL O SEMESTRAL PARA HACER LA CONVERSION
</t>
        </r>
      </text>
    </comment>
    <comment ref="E10" authorId="0" shapeId="0" xr:uid="{2990B39B-6F97-42BF-B2F7-E27833705030}">
      <text>
        <r>
          <rPr>
            <sz val="10"/>
            <color theme="1"/>
            <rFont val="Arial"/>
            <family val="2"/>
          </rPr>
          <t>EDGAR ANDRES TIBAQUIRA BONILLA:
COMPRA 26 DE MARZO</t>
        </r>
      </text>
    </comment>
    <comment ref="E11" authorId="0" shapeId="0" xr:uid="{55836D24-AD9A-41C5-921E-0E4720BFBF64}">
      <text>
        <r>
          <rPr>
            <sz val="10"/>
            <color theme="1"/>
            <rFont val="Arial"/>
            <family val="2"/>
          </rPr>
          <t>EDGAR ANDRES TIBAQUIRA BONILLA:
COMPRA 26 DE MARZO</t>
        </r>
      </text>
    </comment>
    <comment ref="E12" authorId="0" shapeId="0" xr:uid="{5C4A292B-A0E0-4E93-AAD8-0D86DC9128C7}">
      <text>
        <r>
          <rPr>
            <sz val="10"/>
            <color theme="1"/>
            <rFont val="Arial"/>
            <family val="2"/>
          </rPr>
          <t>EDGAR ANDRES TIBAQUIRA BONILLA:
COMPRA 27 DE MARZO</t>
        </r>
      </text>
    </comment>
    <comment ref="E13" authorId="0" shapeId="0" xr:uid="{EBAE14A8-5F64-411B-9B23-AF06163329ED}">
      <text>
        <r>
          <rPr>
            <sz val="10"/>
            <color theme="1"/>
            <rFont val="Arial"/>
            <family val="2"/>
          </rPr>
          <t>EDGAR ANDRES TIBAQUIRA BONILLA:
COMPRA EL 27 MARZO</t>
        </r>
      </text>
    </comment>
  </commentList>
</comments>
</file>

<file path=xl/sharedStrings.xml><?xml version="1.0" encoding="utf-8"?>
<sst xmlns="http://schemas.openxmlformats.org/spreadsheetml/2006/main" count="174" uniqueCount="57">
  <si>
    <t>Costo total de cuentas</t>
  </si>
  <si>
    <t>Valor de cuentas</t>
  </si>
  <si>
    <t>Ganancias/pérdidas no realizadas $</t>
  </si>
  <si>
    <t>Ganancias/pérdidas no realizadas %</t>
  </si>
  <si>
    <t>Acción/Bono</t>
  </si>
  <si>
    <t>Símbolo</t>
  </si>
  <si>
    <t>Cantidad</t>
  </si>
  <si>
    <t>Precio de compra</t>
  </si>
  <si>
    <t>Comisiones</t>
  </si>
  <si>
    <t>Costo total</t>
  </si>
  <si>
    <t>Cotización actual</t>
  </si>
  <si>
    <t>Valor de mercado</t>
  </si>
  <si>
    <t>Ganancias/Pérdidas ($)</t>
  </si>
  <si>
    <t>Ganancias/Pérdidas (%)</t>
  </si>
  <si>
    <t>ECOPETROL</t>
  </si>
  <si>
    <t>EC</t>
  </si>
  <si>
    <t>PROMIGAS</t>
  </si>
  <si>
    <t>PMG</t>
  </si>
  <si>
    <t>BANCOLOMBIA</t>
  </si>
  <si>
    <t>BCOLOM</t>
  </si>
  <si>
    <t>BANCO BOGOTA</t>
  </si>
  <si>
    <t>BOGOTA</t>
  </si>
  <si>
    <t>CIFRAS Y MULTIPLOS FINANCIEROS</t>
  </si>
  <si>
    <t xml:space="preserve">Precio </t>
  </si>
  <si>
    <t>Fecha de Corte:</t>
  </si>
  <si>
    <t>30 de mayo 2024</t>
  </si>
  <si>
    <t>ACCIONES EN CIRCULACION:</t>
  </si>
  <si>
    <t>DATOS DE LA EMPRESA</t>
  </si>
  <si>
    <t>MULTIPLOS FINANCIEROS</t>
  </si>
  <si>
    <t>QTOBIN</t>
  </si>
  <si>
    <t>ACTIVOS</t>
  </si>
  <si>
    <t>PASIVOS</t>
  </si>
  <si>
    <t>PATRIMONIO</t>
  </si>
  <si>
    <t>UTILIDAD OP.</t>
  </si>
  <si>
    <t>UTILIDAD Neta</t>
  </si>
  <si>
    <t>Beta</t>
  </si>
  <si>
    <t>UPA Ult 12m</t>
  </si>
  <si>
    <t>RPG Ult 12m</t>
  </si>
  <si>
    <t>EVOLUCION FUNDAMENTAL DE LA COMPAÑÍA</t>
  </si>
  <si>
    <t>YIELD Ult 12m</t>
  </si>
  <si>
    <t>Correl Vr Patrim</t>
  </si>
  <si>
    <t>Correl Embi</t>
  </si>
  <si>
    <t>YDT</t>
  </si>
  <si>
    <t>R2</t>
  </si>
  <si>
    <t>ROE Ult 12m</t>
  </si>
  <si>
    <t>Fecha</t>
  </si>
  <si>
    <t>Cierre</t>
  </si>
  <si>
    <t>Variación %</t>
  </si>
  <si>
    <t>Vr Patrimonial</t>
  </si>
  <si>
    <t>Embi</t>
  </si>
  <si>
    <t>Ebitda</t>
  </si>
  <si>
    <t>% Ebitda</t>
  </si>
  <si>
    <t>Cap. Bursátil</t>
  </si>
  <si>
    <t>EV</t>
  </si>
  <si>
    <t>EV/Ebitda</t>
  </si>
  <si>
    <t>Hoy</t>
  </si>
  <si>
    <t>BANCO DE BOGOTA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</si>
</sst>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8" formatCode="&quot;$&quot;\ #,##0.00;[Red]\-&quot;$&quot;\ #,##0.00"/>
    <numFmt numFmtId="164" formatCode="_(&quot;$&quot;* #,##0.00_);_(&quot;$&quot;* \(#,##0.00\);_(&quot;$&quot;* &quot;-&quot;??_);_(@_)"/>
    <numFmt numFmtId="165" formatCode="&quot;$&quot;#,##0.00"/>
    <numFmt numFmtId="166" formatCode="&quot;$&quot;\ #,##0.00"/>
    <numFmt numFmtId="167" formatCode="0.0%"/>
  </numFmts>
  <fonts count="1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rgb="FF000000"/>
      <name val="Times New Roman"/>
      <family val="1"/>
    </font>
    <font>
      <sz val="10"/>
      <color rgb="FF000000"/>
      <name val="Times New Roman"/>
      <family val="1"/>
    </font>
    <font>
      <b/>
      <sz val="18"/>
      <color theme="0"/>
      <name val="Times New Roman"/>
      <family val="1"/>
    </font>
    <font>
      <b/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sz val="18"/>
      <color theme="1"/>
      <name val="Times New Roman"/>
      <family val="1"/>
    </font>
    <font>
      <b/>
      <sz val="18"/>
      <color rgb="FF14BD88"/>
      <name val="Times New Roman"/>
      <family val="1"/>
    </font>
    <font>
      <b/>
      <sz val="18"/>
      <color theme="1"/>
      <name val="Times New Roman"/>
      <family val="1"/>
    </font>
    <font>
      <b/>
      <sz val="18"/>
      <color rgb="FF14BD89"/>
      <name val="Times New Roman"/>
      <family val="1"/>
    </font>
    <font>
      <sz val="18"/>
      <color theme="1" tint="0.34998626667073579"/>
      <name val="Times New Roman"/>
      <family val="1"/>
    </font>
    <font>
      <b/>
      <sz val="18"/>
      <color theme="1" tint="0.34998626667073579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EFFEFA"/>
        <bgColor indexed="64"/>
      </patternFill>
    </fill>
    <fill>
      <patternFill patternType="solid">
        <fgColor rgb="FF14BD88"/>
        <bgColor indexed="64"/>
      </patternFill>
    </fill>
    <fill>
      <patternFill patternType="solid">
        <fgColor rgb="FF14BD8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40">
    <border>
      <left/>
      <right/>
      <top/>
      <bottom/>
      <diagonal/>
    </border>
    <border>
      <left style="medium">
        <color rgb="FF14BD88"/>
      </left>
      <right style="medium">
        <color rgb="FF14BD88"/>
      </right>
      <top/>
      <bottom/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rgb="FF14BD88"/>
      </left>
      <right style="medium">
        <color rgb="FF14BD88"/>
      </right>
      <top/>
      <bottom style="medium">
        <color theme="0" tint="-4.9989318521683403E-2"/>
      </bottom>
      <diagonal/>
    </border>
    <border>
      <left style="medium">
        <color rgb="FF14BD88"/>
      </left>
      <right style="medium">
        <color rgb="FF14BD88"/>
      </right>
      <top style="medium">
        <color rgb="FF14BD88"/>
      </top>
      <bottom/>
      <diagonal/>
    </border>
    <border>
      <left style="medium">
        <color rgb="FF14BD88"/>
      </left>
      <right style="medium">
        <color rgb="FF14BD88"/>
      </right>
      <top/>
      <bottom style="medium">
        <color rgb="FF14BD88"/>
      </bottom>
      <diagonal/>
    </border>
    <border>
      <left/>
      <right style="medium">
        <color rgb="FF14BD88"/>
      </right>
      <top/>
      <bottom style="medium">
        <color rgb="FF14BD8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4" fillId="0" borderId="0" xfId="0" applyFont="1"/>
    <xf numFmtId="0" fontId="4" fillId="0" borderId="18" xfId="0" applyFont="1" applyBorder="1"/>
    <xf numFmtId="0" fontId="4" fillId="0" borderId="19" xfId="0" applyFont="1" applyBorder="1"/>
    <xf numFmtId="0" fontId="6" fillId="0" borderId="19" xfId="0" applyFont="1" applyBorder="1"/>
    <xf numFmtId="8" fontId="6" fillId="0" borderId="19" xfId="0" applyNumberFormat="1" applyFont="1" applyBorder="1"/>
    <xf numFmtId="0" fontId="4" fillId="0" borderId="20" xfId="0" applyFont="1" applyBorder="1"/>
    <xf numFmtId="0" fontId="4" fillId="0" borderId="21" xfId="0" applyFont="1" applyBorder="1"/>
    <xf numFmtId="3" fontId="4" fillId="0" borderId="0" xfId="0" applyNumberFormat="1" applyFont="1"/>
    <xf numFmtId="0" fontId="4" fillId="0" borderId="22" xfId="0" applyFont="1" applyBorder="1"/>
    <xf numFmtId="0" fontId="4" fillId="7" borderId="21" xfId="0" applyFont="1" applyFill="1" applyBorder="1"/>
    <xf numFmtId="0" fontId="6" fillId="7" borderId="22" xfId="0" applyFont="1" applyFill="1" applyBorder="1"/>
    <xf numFmtId="0" fontId="6" fillId="0" borderId="21" xfId="0" applyFont="1" applyBorder="1"/>
    <xf numFmtId="0" fontId="6" fillId="0" borderId="0" xfId="0" applyFont="1"/>
    <xf numFmtId="6" fontId="4" fillId="0" borderId="21" xfId="0" applyNumberFormat="1" applyFont="1" applyBorder="1"/>
    <xf numFmtId="6" fontId="4" fillId="0" borderId="0" xfId="0" applyNumberFormat="1" applyFont="1"/>
    <xf numFmtId="8" fontId="6" fillId="7" borderId="22" xfId="0" applyNumberFormat="1" applyFont="1" applyFill="1" applyBorder="1"/>
    <xf numFmtId="10" fontId="6" fillId="0" borderId="21" xfId="0" applyNumberFormat="1" applyFont="1" applyBorder="1"/>
    <xf numFmtId="10" fontId="6" fillId="0" borderId="0" xfId="0" applyNumberFormat="1" applyFont="1"/>
    <xf numFmtId="10" fontId="6" fillId="7" borderId="22" xfId="0" applyNumberFormat="1" applyFont="1" applyFill="1" applyBorder="1"/>
    <xf numFmtId="6" fontId="6" fillId="7" borderId="22" xfId="0" applyNumberFormat="1" applyFont="1" applyFill="1" applyBorder="1"/>
    <xf numFmtId="17" fontId="6" fillId="0" borderId="18" xfId="0" applyNumberFormat="1" applyFont="1" applyBorder="1"/>
    <xf numFmtId="8" fontId="4" fillId="0" borderId="19" xfId="0" applyNumberFormat="1" applyFont="1" applyBorder="1"/>
    <xf numFmtId="17" fontId="6" fillId="0" borderId="21" xfId="0" applyNumberFormat="1" applyFont="1" applyBorder="1"/>
    <xf numFmtId="8" fontId="4" fillId="0" borderId="0" xfId="0" applyNumberFormat="1" applyFont="1"/>
    <xf numFmtId="0" fontId="4" fillId="0" borderId="23" xfId="0" applyFont="1" applyBorder="1"/>
    <xf numFmtId="0" fontId="4" fillId="0" borderId="25" xfId="0" applyFont="1" applyBorder="1"/>
    <xf numFmtId="17" fontId="6" fillId="0" borderId="23" xfId="0" applyNumberFormat="1" applyFont="1" applyBorder="1"/>
    <xf numFmtId="8" fontId="4" fillId="0" borderId="24" xfId="0" applyNumberFormat="1" applyFont="1" applyBorder="1"/>
    <xf numFmtId="0" fontId="4" fillId="0" borderId="24" xfId="0" applyFont="1" applyBorder="1"/>
    <xf numFmtId="0" fontId="6" fillId="0" borderId="23" xfId="0" applyFont="1" applyBorder="1"/>
    <xf numFmtId="0" fontId="4" fillId="0" borderId="11" xfId="0" applyFont="1" applyBorder="1"/>
    <xf numFmtId="0" fontId="6" fillId="0" borderId="11" xfId="0" applyFont="1" applyBorder="1"/>
    <xf numFmtId="8" fontId="6" fillId="0" borderId="11" xfId="0" applyNumberFormat="1" applyFont="1" applyBorder="1"/>
    <xf numFmtId="0" fontId="4" fillId="0" borderId="26" xfId="0" applyFont="1" applyBorder="1"/>
    <xf numFmtId="3" fontId="4" fillId="0" borderId="10" xfId="0" applyNumberFormat="1" applyFont="1" applyBorder="1"/>
    <xf numFmtId="0" fontId="4" fillId="0" borderId="27" xfId="0" applyFont="1" applyBorder="1"/>
    <xf numFmtId="0" fontId="4" fillId="0" borderId="12" xfId="0" applyFont="1" applyBorder="1"/>
    <xf numFmtId="6" fontId="4" fillId="0" borderId="28" xfId="0" applyNumberFormat="1" applyFont="1" applyBorder="1"/>
    <xf numFmtId="6" fontId="4" fillId="0" borderId="7" xfId="0" applyNumberFormat="1" applyFont="1" applyBorder="1"/>
    <xf numFmtId="10" fontId="6" fillId="0" borderId="28" xfId="0" applyNumberFormat="1" applyFont="1" applyBorder="1"/>
    <xf numFmtId="10" fontId="6" fillId="0" borderId="7" xfId="0" applyNumberFormat="1" applyFont="1" applyBorder="1"/>
    <xf numFmtId="0" fontId="6" fillId="0" borderId="7" xfId="0" applyFont="1" applyBorder="1"/>
    <xf numFmtId="0" fontId="6" fillId="0" borderId="13" xfId="0" applyFont="1" applyBorder="1"/>
    <xf numFmtId="0" fontId="4" fillId="0" borderId="29" xfId="0" applyFont="1" applyBorder="1"/>
    <xf numFmtId="0" fontId="4" fillId="0" borderId="14" xfId="0" applyFont="1" applyBorder="1"/>
    <xf numFmtId="0" fontId="4" fillId="0" borderId="13" xfId="0" applyFont="1" applyBorder="1"/>
    <xf numFmtId="0" fontId="7" fillId="10" borderId="21" xfId="0" applyFont="1" applyFill="1" applyBorder="1" applyAlignment="1">
      <alignment horizontal="center"/>
    </xf>
    <xf numFmtId="0" fontId="7" fillId="10" borderId="0" xfId="0" applyFont="1" applyFill="1" applyAlignment="1">
      <alignment horizontal="center"/>
    </xf>
    <xf numFmtId="0" fontId="7" fillId="10" borderId="22" xfId="0" applyFont="1" applyFill="1" applyBorder="1" applyAlignment="1">
      <alignment horizontal="center"/>
    </xf>
    <xf numFmtId="0" fontId="7" fillId="11" borderId="21" xfId="0" applyFont="1" applyFill="1" applyBorder="1" applyAlignment="1">
      <alignment horizontal="center"/>
    </xf>
    <xf numFmtId="0" fontId="7" fillId="11" borderId="0" xfId="0" applyFont="1" applyFill="1" applyAlignment="1">
      <alignment horizontal="center"/>
    </xf>
    <xf numFmtId="0" fontId="7" fillId="11" borderId="22" xfId="0" applyFont="1" applyFill="1" applyBorder="1" applyAlignment="1">
      <alignment horizontal="center"/>
    </xf>
    <xf numFmtId="0" fontId="7" fillId="13" borderId="21" xfId="0" applyFont="1" applyFill="1" applyBorder="1" applyAlignment="1">
      <alignment horizontal="center"/>
    </xf>
    <xf numFmtId="0" fontId="7" fillId="13" borderId="0" xfId="0" applyFont="1" applyFill="1" applyAlignment="1">
      <alignment horizontal="center"/>
    </xf>
    <xf numFmtId="0" fontId="7" fillId="13" borderId="22" xfId="0" applyFont="1" applyFill="1" applyBorder="1" applyAlignment="1">
      <alignment horizontal="center"/>
    </xf>
    <xf numFmtId="0" fontId="8" fillId="4" borderId="0" xfId="0" applyFont="1" applyFill="1"/>
    <xf numFmtId="0" fontId="8" fillId="0" borderId="0" xfId="0" applyFont="1"/>
    <xf numFmtId="9" fontId="10" fillId="0" borderId="0" xfId="2" applyFont="1" applyFill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0" fontId="10" fillId="0" borderId="0" xfId="0" applyNumberFormat="1" applyFont="1" applyAlignment="1">
      <alignment vertical="center"/>
    </xf>
    <xf numFmtId="10" fontId="10" fillId="0" borderId="0" xfId="0" applyNumberFormat="1" applyFont="1"/>
    <xf numFmtId="0" fontId="10" fillId="0" borderId="0" xfId="0" applyFont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 indent="1"/>
    </xf>
    <xf numFmtId="9" fontId="5" fillId="3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 indent="1"/>
    </xf>
    <xf numFmtId="166" fontId="12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left" vertical="center" indent="1"/>
    </xf>
    <xf numFmtId="166" fontId="10" fillId="0" borderId="2" xfId="1" applyNumberFormat="1" applyFont="1" applyBorder="1" applyAlignment="1">
      <alignment horizontal="left" vertical="center" indent="1"/>
    </xf>
    <xf numFmtId="166" fontId="8" fillId="0" borderId="3" xfId="0" applyNumberFormat="1" applyFont="1" applyBorder="1" applyAlignment="1">
      <alignment horizontal="center" vertical="center"/>
    </xf>
    <xf numFmtId="167" fontId="8" fillId="0" borderId="3" xfId="2" applyNumberFormat="1" applyFont="1" applyBorder="1" applyAlignment="1">
      <alignment horizontal="center" vertical="center"/>
    </xf>
    <xf numFmtId="9" fontId="8" fillId="0" borderId="0" xfId="2" applyFont="1" applyBorder="1"/>
    <xf numFmtId="0" fontId="13" fillId="0" borderId="2" xfId="0" applyFont="1" applyBorder="1" applyAlignment="1">
      <alignment horizontal="left" vertical="center" indent="1"/>
    </xf>
    <xf numFmtId="166" fontId="13" fillId="0" borderId="2" xfId="0" applyNumberFormat="1" applyFont="1" applyBorder="1" applyAlignment="1">
      <alignment horizontal="left" vertical="center" indent="1"/>
    </xf>
    <xf numFmtId="9" fontId="8" fillId="0" borderId="3" xfId="2" applyFont="1" applyBorder="1" applyAlignment="1">
      <alignment horizontal="center" vertical="center"/>
    </xf>
    <xf numFmtId="164" fontId="13" fillId="0" borderId="2" xfId="1" applyFont="1" applyBorder="1" applyAlignment="1">
      <alignment horizontal="left" vertical="center" indent="1"/>
    </xf>
    <xf numFmtId="0" fontId="6" fillId="0" borderId="30" xfId="0" applyFont="1" applyBorder="1"/>
    <xf numFmtId="8" fontId="4" fillId="0" borderId="31" xfId="0" applyNumberFormat="1" applyFont="1" applyBorder="1"/>
    <xf numFmtId="0" fontId="4" fillId="0" borderId="32" xfId="0" applyFont="1" applyBorder="1"/>
    <xf numFmtId="8" fontId="4" fillId="0" borderId="32" xfId="0" applyNumberFormat="1" applyFont="1" applyBorder="1"/>
    <xf numFmtId="0" fontId="4" fillId="0" borderId="33" xfId="0" applyFont="1" applyBorder="1"/>
    <xf numFmtId="8" fontId="4" fillId="0" borderId="34" xfId="0" applyNumberFormat="1" applyFont="1" applyBorder="1"/>
    <xf numFmtId="0" fontId="4" fillId="0" borderId="35" xfId="0" applyFont="1" applyBorder="1"/>
    <xf numFmtId="8" fontId="4" fillId="0" borderId="36" xfId="0" applyNumberFormat="1" applyFont="1" applyBorder="1"/>
    <xf numFmtId="0" fontId="4" fillId="0" borderId="37" xfId="0" applyFont="1" applyBorder="1"/>
    <xf numFmtId="0" fontId="4" fillId="0" borderId="38" xfId="0" applyFont="1" applyBorder="1"/>
    <xf numFmtId="8" fontId="4" fillId="0" borderId="37" xfId="0" applyNumberFormat="1" applyFont="1" applyBorder="1"/>
    <xf numFmtId="0" fontId="4" fillId="0" borderId="39" xfId="0" applyFont="1" applyBorder="1"/>
    <xf numFmtId="0" fontId="4" fillId="7" borderId="34" xfId="0" applyFont="1" applyFill="1" applyBorder="1"/>
    <xf numFmtId="0" fontId="6" fillId="7" borderId="35" xfId="0" applyFont="1" applyFill="1" applyBorder="1"/>
    <xf numFmtId="8" fontId="6" fillId="7" borderId="35" xfId="0" applyNumberFormat="1" applyFont="1" applyFill="1" applyBorder="1"/>
    <xf numFmtId="10" fontId="6" fillId="7" borderId="35" xfId="0" applyNumberFormat="1" applyFont="1" applyFill="1" applyBorder="1"/>
    <xf numFmtId="6" fontId="6" fillId="7" borderId="35" xfId="0" applyNumberFormat="1" applyFont="1" applyFill="1" applyBorder="1"/>
    <xf numFmtId="0" fontId="4" fillId="7" borderId="36" xfId="0" applyFont="1" applyFill="1" applyBorder="1"/>
    <xf numFmtId="0" fontId="6" fillId="7" borderId="38" xfId="0" applyFont="1" applyFill="1" applyBorder="1"/>
    <xf numFmtId="0" fontId="6" fillId="0" borderId="18" xfId="0" applyFont="1" applyBorder="1"/>
    <xf numFmtId="0" fontId="6" fillId="0" borderId="31" xfId="0" applyFont="1" applyBorder="1"/>
    <xf numFmtId="0" fontId="6" fillId="0" borderId="33" xfId="0" applyFont="1" applyBorder="1"/>
    <xf numFmtId="0" fontId="4" fillId="7" borderId="0" xfId="0" applyFont="1" applyFill="1"/>
    <xf numFmtId="0" fontId="4" fillId="7" borderId="37" xfId="0" applyFont="1" applyFill="1" applyBorder="1"/>
    <xf numFmtId="165" fontId="10" fillId="0" borderId="0" xfId="0" applyNumberFormat="1" applyFont="1" applyAlignment="1">
      <alignment vertical="center"/>
    </xf>
    <xf numFmtId="10" fontId="10" fillId="0" borderId="0" xfId="0" applyNumberFormat="1" applyFont="1" applyAlignment="1">
      <alignment vertical="center"/>
    </xf>
    <xf numFmtId="166" fontId="9" fillId="0" borderId="4" xfId="0" applyNumberFormat="1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9" fontId="9" fillId="0" borderId="4" xfId="2" applyFont="1" applyBorder="1" applyAlignment="1">
      <alignment horizontal="center" vertical="center" wrapText="1"/>
    </xf>
    <xf numFmtId="9" fontId="9" fillId="0" borderId="1" xfId="2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0" fontId="3" fillId="5" borderId="18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2" xfId="0" applyFont="1" applyBorder="1" applyAlignment="1">
      <alignment horizontal="left"/>
    </xf>
    <xf numFmtId="0" fontId="7" fillId="5" borderId="18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9" borderId="15" xfId="0" applyFont="1" applyFill="1" applyBorder="1" applyAlignment="1">
      <alignment horizontal="center"/>
    </xf>
    <xf numFmtId="0" fontId="7" fillId="9" borderId="16" xfId="0" applyFont="1" applyFill="1" applyBorder="1" applyAlignment="1">
      <alignment horizontal="center"/>
    </xf>
    <xf numFmtId="0" fontId="7" fillId="9" borderId="17" xfId="0" applyFont="1" applyFill="1" applyBorder="1" applyAlignment="1">
      <alignment horizontal="center"/>
    </xf>
    <xf numFmtId="0" fontId="7" fillId="8" borderId="18" xfId="0" applyFont="1" applyFill="1" applyBorder="1" applyAlignment="1">
      <alignment horizontal="center"/>
    </xf>
    <xf numFmtId="0" fontId="7" fillId="8" borderId="19" xfId="0" applyFont="1" applyFill="1" applyBorder="1" applyAlignment="1">
      <alignment horizontal="center"/>
    </xf>
    <xf numFmtId="0" fontId="7" fillId="8" borderId="20" xfId="0" applyFont="1" applyFill="1" applyBorder="1" applyAlignment="1">
      <alignment horizontal="center"/>
    </xf>
    <xf numFmtId="0" fontId="7" fillId="12" borderId="18" xfId="0" applyFont="1" applyFill="1" applyBorder="1" applyAlignment="1">
      <alignment horizontal="center" vertical="center"/>
    </xf>
    <xf numFmtId="0" fontId="7" fillId="12" borderId="19" xfId="0" applyFont="1" applyFill="1" applyBorder="1" applyAlignment="1">
      <alignment horizontal="center" vertical="center"/>
    </xf>
    <xf numFmtId="0" fontId="7" fillId="12" borderId="20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/>
    </xf>
    <xf numFmtId="0" fontId="7" fillId="10" borderId="16" xfId="0" applyFont="1" applyFill="1" applyBorder="1" applyAlignment="1">
      <alignment horizontal="center"/>
    </xf>
    <xf numFmtId="0" fontId="7" fillId="10" borderId="17" xfId="0" applyFont="1" applyFill="1" applyBorder="1" applyAlignment="1">
      <alignment horizontal="center"/>
    </xf>
    <xf numFmtId="165" fontId="10" fillId="0" borderId="0" xfId="0" applyNumberFormat="1" applyFont="1" applyAlignment="1"/>
    <xf numFmtId="10" fontId="10" fillId="0" borderId="0" xfId="0" applyNumberFormat="1" applyFont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6" fillId="0" borderId="21" xfId="0" applyFont="1" applyBorder="1" applyAlignment="1"/>
    <xf numFmtId="0" fontId="6" fillId="0" borderId="0" xfId="0" applyFont="1" applyAlignment="1"/>
  </cellXfs>
  <cellStyles count="3">
    <cellStyle name="Moneda" xfId="1" builtinId="4"/>
    <cellStyle name="Normal" xfId="0" builtinId="0"/>
    <cellStyle name="Porcentaje" xfId="2" builtinId="5"/>
  </cellStyles>
  <dxfs count="1">
    <dxf>
      <font>
        <color indexed="10"/>
      </font>
    </dxf>
  </dxfs>
  <tableStyles count="0" defaultTableStyle="TableStyleMedium2" defaultPivotStyle="PivotStyleLight16"/>
  <colors>
    <mruColors>
      <color rgb="FF14BD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154781</xdr:colOff>
      <xdr:row>0</xdr:row>
      <xdr:rowOff>0</xdr:rowOff>
    </xdr:from>
    <xdr:to>
      <xdr:col>3</xdr:col>
      <xdr:colOff>1289844</xdr:colOff>
      <xdr:row>1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6B795F-FFBA-7D41-AA5F-DD7057F88673}"/>
            </a:ext>
          </a:extLst>
        </xdr:cNvPr>
        <xdr:cNvSpPr txBox="1"/>
      </xdr:nvSpPr>
      <xdr:spPr>
        <a:xfrm>
          <a:off x="333375" y="0"/>
          <a:ext cx="5326063" cy="7413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400" b="1">
              <a:solidFill>
                <a:schemeClr val="bg1"/>
              </a:solidFill>
            </a:rPr>
            <a:t>Análisis de Cartera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N63"/>
  <sheetViews>
    <sheetView showGridLines="0" tabSelected="1" zoomScale="70" zoomScaleNormal="70" workbookViewId="0">
      <pane ySplit="9" topLeftCell="A10" activePane="bottomLeft" state="frozen"/>
      <selection pane="bottomLeft" activeCell="H16" sqref="H16"/>
    </sheetView>
  </sheetViews>
  <sheetFormatPr defaultColWidth="9.140625" defaultRowHeight="23.25"/>
  <cols>
    <col min="1" max="1" width="2.7109375" style="57" customWidth="1"/>
    <col min="2" max="2" width="35.7109375" style="57" bestFit="1" customWidth="1"/>
    <col min="3" max="3" width="27.140625" style="57" bestFit="1" customWidth="1"/>
    <col min="4" max="4" width="56.28515625" style="57" bestFit="1" customWidth="1"/>
    <col min="5" max="5" width="57.7109375" style="57" bestFit="1" customWidth="1"/>
    <col min="6" max="6" width="21.42578125" style="57" bestFit="1" customWidth="1"/>
    <col min="7" max="7" width="25.42578125" style="57" customWidth="1"/>
    <col min="8" max="8" width="30.140625" style="57" bestFit="1" customWidth="1"/>
    <col min="9" max="9" width="30.7109375" style="57" bestFit="1" customWidth="1"/>
    <col min="10" max="10" width="30.5703125" style="57" customWidth="1"/>
    <col min="11" max="11" width="29.42578125" style="57" customWidth="1"/>
    <col min="12" max="12" width="22.28515625" style="57" customWidth="1"/>
    <col min="13" max="16384" width="9.140625" style="57"/>
  </cols>
  <sheetData>
    <row r="1" spans="2:14" ht="54.95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4" spans="2:14" ht="18.75" customHeight="1">
      <c r="B4" s="108">
        <f ca="1">SUM(OFFSET(G9,1,,COUNTA(G9:G2000)))</f>
        <v>5718933</v>
      </c>
      <c r="C4" s="108">
        <f ca="1">SUM(OFFSET(I9,1,,COUNTA(I9:I2000)))</f>
        <v>6355500</v>
      </c>
      <c r="D4" s="108">
        <f ca="1">SUM(OFFSET(J9,1,,COUNTA(J9:J2000)))</f>
        <v>636567</v>
      </c>
      <c r="E4" s="110">
        <f ca="1">SUM(OFFSET(K9,1,,COUNTA(K9:K2000)))</f>
        <v>0.46978698897988047</v>
      </c>
      <c r="H4" s="58"/>
      <c r="K4" s="112"/>
      <c r="L4" s="140"/>
    </row>
    <row r="5" spans="2:14" ht="18.75" customHeight="1">
      <c r="B5" s="109"/>
      <c r="C5" s="109"/>
      <c r="D5" s="109"/>
      <c r="E5" s="111"/>
      <c r="H5" s="58"/>
      <c r="K5" s="112"/>
      <c r="L5" s="140"/>
    </row>
    <row r="6" spans="2:14" ht="30" customHeight="1">
      <c r="B6" s="59" t="s">
        <v>0</v>
      </c>
      <c r="C6" s="60" t="s">
        <v>1</v>
      </c>
      <c r="D6" s="60" t="s">
        <v>2</v>
      </c>
      <c r="E6" s="61" t="s">
        <v>3</v>
      </c>
      <c r="H6" s="62"/>
      <c r="I6" s="62"/>
      <c r="K6" s="106"/>
      <c r="L6" s="140"/>
    </row>
    <row r="7" spans="2:14" ht="19.5" customHeight="1">
      <c r="B7" s="62"/>
      <c r="C7" s="62"/>
      <c r="D7" s="62"/>
      <c r="E7" s="62"/>
      <c r="F7" s="62"/>
      <c r="G7" s="62"/>
      <c r="H7" s="62"/>
      <c r="I7" s="62"/>
      <c r="K7" s="107"/>
      <c r="L7" s="141"/>
    </row>
    <row r="8" spans="2:14" ht="19.5" customHeight="1">
      <c r="B8" s="65"/>
      <c r="C8" s="65"/>
      <c r="D8" s="65"/>
      <c r="E8" s="65"/>
      <c r="F8" s="65"/>
      <c r="G8" s="65"/>
      <c r="H8" s="62"/>
      <c r="I8" s="66"/>
      <c r="J8" s="66"/>
      <c r="K8" s="63"/>
      <c r="L8" s="64"/>
    </row>
    <row r="9" spans="2:14" s="70" customFormat="1" ht="45.75" thickBot="1">
      <c r="B9" s="67" t="s">
        <v>4</v>
      </c>
      <c r="C9" s="67" t="s">
        <v>5</v>
      </c>
      <c r="D9" s="67" t="s">
        <v>6</v>
      </c>
      <c r="E9" s="67" t="s">
        <v>7</v>
      </c>
      <c r="F9" s="67" t="s">
        <v>8</v>
      </c>
      <c r="G9" s="67" t="s">
        <v>9</v>
      </c>
      <c r="H9" s="67" t="s">
        <v>10</v>
      </c>
      <c r="I9" s="67" t="s">
        <v>11</v>
      </c>
      <c r="J9" s="68" t="s">
        <v>12</v>
      </c>
      <c r="K9" s="69" t="s">
        <v>13</v>
      </c>
      <c r="M9" s="57"/>
      <c r="N9" s="57"/>
    </row>
    <row r="10" spans="2:14" ht="15.95" customHeight="1" thickBot="1">
      <c r="B10" s="71" t="s">
        <v>14</v>
      </c>
      <c r="C10" s="71" t="s">
        <v>15</v>
      </c>
      <c r="D10" s="71">
        <v>100</v>
      </c>
      <c r="E10" s="72">
        <v>2600</v>
      </c>
      <c r="F10" s="72">
        <v>156</v>
      </c>
      <c r="G10" s="73">
        <f>('Análisis de cartera'!$D$10:$D$21*'Análisis de cartera'!$E$10:$E$21)+'Análisis de cartera'!$F$10:$F$21</f>
        <v>260156</v>
      </c>
      <c r="H10" s="72">
        <v>2265</v>
      </c>
      <c r="I10" s="74">
        <f>'Análisis de cartera'!$D$10:$D$21*'Análisis de cartera'!$H$10:$H$21</f>
        <v>226500</v>
      </c>
      <c r="J10" s="75">
        <f>IF(OR(G10="",I10=""),"",'Análisis de cartera'!$I$10:$I$21-'Análisis de cartera'!$G$10:$G$21)</f>
        <v>-33656</v>
      </c>
      <c r="K10" s="76">
        <f>IF(J10="","",J10/G10)</f>
        <v>-0.12936853272651794</v>
      </c>
      <c r="L10" s="77"/>
    </row>
    <row r="11" spans="2:14" ht="15.95" customHeight="1" thickBot="1">
      <c r="B11" s="71" t="s">
        <v>16</v>
      </c>
      <c r="C11" s="71" t="s">
        <v>17</v>
      </c>
      <c r="D11" s="71">
        <v>80</v>
      </c>
      <c r="E11" s="72">
        <v>5130</v>
      </c>
      <c r="F11" s="72">
        <v>172</v>
      </c>
      <c r="G11" s="73">
        <f>('Análisis de cartera'!$D$10:$D$21*'Análisis de cartera'!$E$10:$E$21)+'Análisis de cartera'!$F$10:$F$21</f>
        <v>410572</v>
      </c>
      <c r="H11" s="72">
        <v>7200</v>
      </c>
      <c r="I11" s="74">
        <f>'Análisis de cartera'!$D$10:$D$21*'Análisis de cartera'!$H$10:$H$21</f>
        <v>576000</v>
      </c>
      <c r="J11" s="75">
        <f>IF(OR(G11="",I11=""),"",'Análisis de cartera'!$I$10:$I$21-'Análisis de cartera'!$G$10:$G$21)</f>
        <v>165428</v>
      </c>
      <c r="K11" s="76">
        <f t="shared" ref="K11:K20" si="0">IF(J11="","",J11/G11)</f>
        <v>0.40292080317215984</v>
      </c>
    </row>
    <row r="12" spans="2:14" ht="15.95" customHeight="1" thickBot="1">
      <c r="B12" s="71" t="s">
        <v>18</v>
      </c>
      <c r="C12" s="71" t="s">
        <v>19</v>
      </c>
      <c r="D12" s="71">
        <v>90</v>
      </c>
      <c r="E12" s="72">
        <v>29140</v>
      </c>
      <c r="F12" s="72">
        <v>884</v>
      </c>
      <c r="G12" s="73">
        <f>('Análisis de cartera'!$D$10:$D$21*'Análisis de cartera'!$E$10:$E$21)+'Análisis de cartera'!$F$10:$F$21</f>
        <v>2623484</v>
      </c>
      <c r="H12" s="72">
        <v>33400</v>
      </c>
      <c r="I12" s="74">
        <f>'Análisis de cartera'!$D$10:$D$21*'Análisis de cartera'!$H$10:$H$21</f>
        <v>3006000</v>
      </c>
      <c r="J12" s="75">
        <f>IF(OR(G12="",I12=""),"",'Análisis de cartera'!$I$10:$I$21-'Análisis de cartera'!$G$10:$G$21)</f>
        <v>382516</v>
      </c>
      <c r="K12" s="76">
        <f t="shared" si="0"/>
        <v>0.14580458657266443</v>
      </c>
    </row>
    <row r="13" spans="2:14" s="66" customFormat="1" ht="15.95" customHeight="1" thickBot="1">
      <c r="B13" s="71" t="s">
        <v>20</v>
      </c>
      <c r="C13" s="71" t="s">
        <v>21</v>
      </c>
      <c r="D13" s="71">
        <v>90</v>
      </c>
      <c r="E13" s="72">
        <v>26940</v>
      </c>
      <c r="F13" s="72">
        <v>121</v>
      </c>
      <c r="G13" s="73">
        <f>('Análisis de cartera'!$D$10:$D$21*'Análisis de cartera'!$E$10:$E$21)+'Análisis de cartera'!$F$10:$F$21</f>
        <v>2424721</v>
      </c>
      <c r="H13" s="72">
        <v>28300</v>
      </c>
      <c r="I13" s="74">
        <f>'Análisis de cartera'!$D$10:$D$21*'Análisis de cartera'!$H$10:$H$21</f>
        <v>2547000</v>
      </c>
      <c r="J13" s="75">
        <f>IF(OR(G13="",I13=""),"",'Análisis de cartera'!$I$10:$I$21-'Análisis de cartera'!$G$10:$G$21)</f>
        <v>122279</v>
      </c>
      <c r="K13" s="76">
        <f t="shared" si="0"/>
        <v>5.0430131961574136E-2</v>
      </c>
    </row>
    <row r="14" spans="2:14" ht="15.95" customHeight="1">
      <c r="B14" s="78"/>
      <c r="C14" s="78"/>
      <c r="D14" s="78"/>
      <c r="E14" s="79"/>
      <c r="F14" s="79"/>
      <c r="G14" s="73"/>
      <c r="H14" s="79"/>
      <c r="I14" s="74"/>
      <c r="J14" s="75" t="str">
        <f>IF(OR(G14="",I14=""),"",'Análisis de cartera'!$I$10:$I$21-'Análisis de cartera'!$G$10:$G$21)</f>
        <v/>
      </c>
      <c r="K14" s="80" t="str">
        <f t="shared" si="0"/>
        <v/>
      </c>
    </row>
    <row r="15" spans="2:14" ht="15.95" customHeight="1">
      <c r="B15" s="78"/>
      <c r="C15" s="78"/>
      <c r="D15" s="78"/>
      <c r="E15" s="79"/>
      <c r="F15" s="79"/>
      <c r="G15" s="79"/>
      <c r="H15" s="79"/>
      <c r="I15" s="81"/>
      <c r="J15" s="75" t="str">
        <f>IF(OR(G15="",I15=""),"",'Análisis de cartera'!$I$10:$I$21-'Análisis de cartera'!$G$10:$G$21)</f>
        <v/>
      </c>
      <c r="K15" s="80" t="str">
        <f>IF(J15="","",J15/G15)</f>
        <v/>
      </c>
    </row>
    <row r="16" spans="2:14" ht="15.95" customHeight="1">
      <c r="B16" s="78"/>
      <c r="C16" s="78"/>
      <c r="D16" s="78"/>
      <c r="E16" s="79"/>
      <c r="F16" s="79"/>
      <c r="G16" s="79"/>
      <c r="H16" s="79"/>
      <c r="I16" s="81"/>
      <c r="J16" s="75" t="str">
        <f>IF(OR(G16="",I16=""),"",'Análisis de cartera'!$I$10:$I$21-'Análisis de cartera'!$G$10:$G$21)</f>
        <v/>
      </c>
      <c r="K16" s="80" t="str">
        <f>IF(J16="","",J16/G16)</f>
        <v/>
      </c>
    </row>
    <row r="17" spans="2:11" ht="15.95" customHeight="1">
      <c r="B17" s="78"/>
      <c r="C17" s="78"/>
      <c r="D17" s="78"/>
      <c r="E17" s="79"/>
      <c r="F17" s="79"/>
      <c r="G17" s="79"/>
      <c r="H17" s="79"/>
      <c r="I17" s="81"/>
      <c r="J17" s="75" t="str">
        <f>IF(OR(G17="",I17=""),"",'Análisis de cartera'!$I$10:$I$21-'Análisis de cartera'!$G$10:$G$21)</f>
        <v/>
      </c>
      <c r="K17" s="80" t="str">
        <f>IF(J17="","",J17/G17)</f>
        <v/>
      </c>
    </row>
    <row r="18" spans="2:11" ht="15.95" customHeight="1">
      <c r="B18" s="78"/>
      <c r="C18" s="78"/>
      <c r="D18" s="78"/>
      <c r="E18" s="79"/>
      <c r="F18" s="79"/>
      <c r="G18" s="79"/>
      <c r="H18" s="79"/>
      <c r="I18" s="81"/>
      <c r="J18" s="75" t="str">
        <f>IF(OR(G18="",I18=""),"",'Análisis de cartera'!$I$10:$I$21-'Análisis de cartera'!$G$10:$G$21)</f>
        <v/>
      </c>
      <c r="K18" s="80" t="str">
        <f>IF(J18="","",J18/G18)</f>
        <v/>
      </c>
    </row>
    <row r="19" spans="2:11" ht="15.95" customHeight="1">
      <c r="B19" s="78"/>
      <c r="C19" s="78"/>
      <c r="D19" s="78"/>
      <c r="E19" s="79"/>
      <c r="F19" s="79"/>
      <c r="G19" s="79"/>
      <c r="H19" s="79"/>
      <c r="I19" s="81"/>
      <c r="J19" s="75" t="str">
        <f>IF(OR(G19="",I19=""),"",'Análisis de cartera'!$I$10:$I$21-'Análisis de cartera'!$G$10:$G$21)</f>
        <v/>
      </c>
      <c r="K19" s="80" t="str">
        <f>IF(J19="","",J19/G19)</f>
        <v/>
      </c>
    </row>
    <row r="20" spans="2:11">
      <c r="B20" s="78"/>
      <c r="C20" s="78"/>
      <c r="D20" s="78"/>
      <c r="E20" s="78"/>
      <c r="F20" s="78"/>
      <c r="G20" s="79"/>
      <c r="H20" s="78"/>
      <c r="I20" s="81"/>
      <c r="J20" s="75" t="str">
        <f>IF(OR(G20="",I20=""),"",'Análisis de cartera'!$I$10:$I$21-'Análisis de cartera'!$G$10:$G$21)</f>
        <v/>
      </c>
      <c r="K20" s="80" t="str">
        <f t="shared" si="0"/>
        <v/>
      </c>
    </row>
    <row r="21" spans="2:11" ht="24" thickBot="1">
      <c r="B21" s="78"/>
      <c r="C21" s="78"/>
      <c r="D21" s="78"/>
      <c r="E21" s="78"/>
      <c r="F21" s="78"/>
      <c r="G21" s="79"/>
      <c r="H21" s="78"/>
      <c r="I21" s="81"/>
      <c r="J21" s="75"/>
      <c r="K21" s="80"/>
    </row>
    <row r="22" spans="2:11" ht="15.95" customHeight="1"/>
    <row r="23" spans="2:11" ht="15.95" customHeight="1"/>
    <row r="24" spans="2:11" ht="15.95" customHeight="1"/>
    <row r="25" spans="2:11" ht="15.95" customHeight="1"/>
    <row r="26" spans="2:11" ht="15.95" customHeight="1"/>
    <row r="27" spans="2:11" ht="15.95" customHeight="1"/>
    <row r="28" spans="2:11" ht="15.95" customHeight="1"/>
    <row r="29" spans="2:11" ht="15.95" customHeight="1"/>
    <row r="30" spans="2:11" ht="15.95" customHeight="1"/>
    <row r="31" spans="2:11" ht="15.95" customHeight="1"/>
    <row r="32" spans="2:11" ht="15.95" customHeight="1"/>
    <row r="33" s="57" customFormat="1" ht="15.95" customHeight="1"/>
    <row r="34" s="57" customFormat="1" ht="15.95" customHeight="1"/>
    <row r="35" s="57" customFormat="1" ht="15.95" customHeight="1"/>
    <row r="36" s="57" customFormat="1" ht="15.95" customHeight="1"/>
    <row r="37" s="57" customFormat="1" ht="15.95" customHeight="1"/>
    <row r="38" s="57" customFormat="1" ht="15.95" customHeight="1"/>
    <row r="39" s="57" customFormat="1" ht="15.95" customHeight="1"/>
    <row r="40" s="57" customFormat="1" ht="15.95" customHeight="1"/>
    <row r="41" s="57" customFormat="1" ht="15.95" customHeight="1"/>
    <row r="42" s="57" customFormat="1" ht="15.95" customHeight="1"/>
    <row r="43" s="57" customFormat="1" ht="15.95" customHeight="1"/>
    <row r="44" s="57" customFormat="1" ht="15.95" customHeight="1"/>
    <row r="45" s="57" customFormat="1" ht="15.95" customHeight="1"/>
    <row r="46" s="57" customFormat="1" ht="15.95" customHeight="1"/>
    <row r="47" s="57" customFormat="1" ht="15.95" customHeight="1"/>
    <row r="48" s="57" customFormat="1" ht="15.95" customHeight="1"/>
    <row r="49" s="57" customFormat="1" ht="15.95" customHeight="1"/>
    <row r="50" s="57" customFormat="1" ht="15.95" customHeight="1"/>
    <row r="51" s="57" customFormat="1" ht="15.95" customHeight="1"/>
    <row r="52" s="57" customFormat="1" ht="15.95" customHeight="1"/>
    <row r="53" s="57" customFormat="1" ht="15.95" customHeight="1"/>
    <row r="54" s="57" customFormat="1" ht="15.95" customHeight="1"/>
    <row r="55" s="57" customFormat="1" ht="15.95" customHeight="1"/>
    <row r="56" s="57" customFormat="1" ht="15.95" customHeight="1"/>
    <row r="57" s="57" customFormat="1" ht="15.95" customHeight="1"/>
    <row r="58" s="57" customFormat="1" ht="15.95" customHeight="1"/>
    <row r="59" s="57" customFormat="1" ht="15.95" customHeight="1"/>
    <row r="60" s="57" customFormat="1" ht="15.95" customHeight="1"/>
    <row r="61" s="57" customFormat="1" ht="15.95" customHeight="1"/>
    <row r="62" s="57" customFormat="1" ht="15.95" customHeight="1"/>
    <row r="63" s="57" customFormat="1" ht="26.1" customHeight="1"/>
  </sheetData>
  <mergeCells count="8">
    <mergeCell ref="K6:L6"/>
    <mergeCell ref="K7:L7"/>
    <mergeCell ref="B4:B5"/>
    <mergeCell ref="C4:C5"/>
    <mergeCell ref="D4:D5"/>
    <mergeCell ref="E4:E5"/>
    <mergeCell ref="K4:L4"/>
    <mergeCell ref="K5:L5"/>
  </mergeCells>
  <conditionalFormatting sqref="J10:J20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J2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K6:L8">
    <cfRule type="cellIs" dxfId="0" priority="20" operator="lessThan">
      <formula>0</formula>
    </cfRule>
  </conditionalFormatting>
  <pageMargins left="0.5" right="0.5" top="0.75" bottom="0.5" header="0.5" footer="0.5"/>
  <pageSetup scale="75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1FA41-E6AE-4213-900D-1018F92A2398}">
  <sheetPr codeName="Hoja3"/>
  <dimension ref="A1:I29"/>
  <sheetViews>
    <sheetView showGridLines="0" zoomScale="73" workbookViewId="0">
      <selection activeCell="G4" sqref="G4"/>
    </sheetView>
  </sheetViews>
  <sheetFormatPr defaultColWidth="11.42578125" defaultRowHeight="12.75"/>
  <cols>
    <col min="1" max="1" width="44.42578125" style="1" bestFit="1" customWidth="1"/>
    <col min="2" max="4" width="21.42578125" style="1" bestFit="1" customWidth="1"/>
    <col min="5" max="5" width="28.28515625" style="1" bestFit="1" customWidth="1"/>
    <col min="6" max="6" width="11.42578125" style="1"/>
    <col min="7" max="7" width="15.5703125" style="1" bestFit="1" customWidth="1"/>
    <col min="8" max="8" width="11.42578125" style="1"/>
    <col min="9" max="9" width="27.28515625" style="1" bestFit="1" customWidth="1"/>
    <col min="10" max="16384" width="11.42578125" style="1"/>
  </cols>
  <sheetData>
    <row r="1" spans="1:9" ht="23.25">
      <c r="A1" s="113" t="s">
        <v>22</v>
      </c>
      <c r="B1" s="114"/>
      <c r="C1" s="114"/>
      <c r="D1" s="114"/>
      <c r="E1" s="114"/>
      <c r="F1" s="114"/>
      <c r="G1" s="114"/>
      <c r="H1" s="114"/>
      <c r="I1" s="115"/>
    </row>
    <row r="2" spans="1:9" ht="34.5" customHeight="1">
      <c r="A2" s="116" t="s">
        <v>14</v>
      </c>
      <c r="B2" s="117"/>
      <c r="C2" s="117"/>
      <c r="D2" s="117"/>
      <c r="E2" s="117"/>
      <c r="F2" s="117"/>
      <c r="G2" s="117"/>
      <c r="H2" s="117"/>
      <c r="I2" s="118"/>
    </row>
    <row r="3" spans="1:9" ht="13.5" thickBot="1">
      <c r="A3" s="2"/>
      <c r="B3" s="3"/>
      <c r="C3" s="3"/>
      <c r="D3" s="3"/>
      <c r="E3" s="3"/>
      <c r="F3" s="4" t="s">
        <v>23</v>
      </c>
      <c r="G3" s="5">
        <v>2600</v>
      </c>
      <c r="H3" s="3"/>
      <c r="I3" s="6"/>
    </row>
    <row r="4" spans="1:9" ht="13.5" thickBot="1">
      <c r="A4" s="7" t="s">
        <v>24</v>
      </c>
      <c r="B4" s="142" t="s">
        <v>25</v>
      </c>
      <c r="C4" s="143"/>
      <c r="E4" s="1" t="s">
        <v>26</v>
      </c>
      <c r="G4" s="8">
        <v>40472512588</v>
      </c>
      <c r="I4" s="9"/>
    </row>
    <row r="5" spans="1:9">
      <c r="A5" s="7"/>
      <c r="I5" s="9"/>
    </row>
    <row r="6" spans="1:9">
      <c r="A6" s="119" t="s">
        <v>27</v>
      </c>
      <c r="B6" s="120"/>
      <c r="C6" s="120"/>
      <c r="D6" s="120"/>
      <c r="E6" s="120"/>
      <c r="F6" s="120"/>
      <c r="G6" s="121"/>
      <c r="H6" s="101" t="s">
        <v>28</v>
      </c>
      <c r="I6" s="6"/>
    </row>
    <row r="7" spans="1:9">
      <c r="A7" s="7"/>
      <c r="H7" s="10" t="s">
        <v>29</v>
      </c>
      <c r="I7" s="11">
        <v>3.64</v>
      </c>
    </row>
    <row r="8" spans="1:9">
      <c r="A8" s="12" t="s">
        <v>30</v>
      </c>
      <c r="B8" s="13" t="s">
        <v>31</v>
      </c>
      <c r="C8" s="13" t="s">
        <v>32</v>
      </c>
      <c r="D8" s="13" t="s">
        <v>33</v>
      </c>
      <c r="E8" s="13" t="s">
        <v>34</v>
      </c>
      <c r="H8" s="10" t="s">
        <v>35</v>
      </c>
      <c r="I8" s="11">
        <v>0.87</v>
      </c>
    </row>
    <row r="9" spans="1:9">
      <c r="A9" s="14">
        <v>74031900000000</v>
      </c>
      <c r="B9" s="15">
        <v>31888200000000</v>
      </c>
      <c r="C9" s="15">
        <v>42143700000000</v>
      </c>
      <c r="D9" s="15">
        <v>10827300000000</v>
      </c>
      <c r="E9" s="15">
        <v>6819000000000</v>
      </c>
      <c r="H9" s="10" t="s">
        <v>36</v>
      </c>
      <c r="I9" s="16">
        <v>278.3</v>
      </c>
    </row>
    <row r="10" spans="1:9">
      <c r="A10" s="17">
        <v>0.25280000000000002</v>
      </c>
      <c r="B10" s="18">
        <v>0.2979</v>
      </c>
      <c r="C10" s="18">
        <v>0.22070000000000001</v>
      </c>
      <c r="D10" s="18">
        <v>0.83779999999999999</v>
      </c>
      <c r="E10" s="18">
        <v>0.74770000000000003</v>
      </c>
      <c r="H10" s="10" t="s">
        <v>37</v>
      </c>
      <c r="I10" s="11">
        <v>13.62</v>
      </c>
    </row>
    <row r="11" spans="1:9">
      <c r="A11" s="12" t="s">
        <v>38</v>
      </c>
      <c r="H11" s="10" t="s">
        <v>39</v>
      </c>
      <c r="I11" s="19">
        <v>7.3400000000000007E-2</v>
      </c>
    </row>
    <row r="12" spans="1:9">
      <c r="A12" s="7"/>
      <c r="C12" s="13" t="s">
        <v>40</v>
      </c>
      <c r="D12" s="13">
        <v>0.65</v>
      </c>
      <c r="E12" s="13" t="s">
        <v>41</v>
      </c>
      <c r="F12" s="13">
        <v>-0.73</v>
      </c>
      <c r="H12" s="10" t="s">
        <v>42</v>
      </c>
      <c r="I12" s="19">
        <v>-7.5600000000000001E-2</v>
      </c>
    </row>
    <row r="13" spans="1:9">
      <c r="A13" s="7"/>
      <c r="C13" s="13" t="s">
        <v>43</v>
      </c>
      <c r="D13" s="13">
        <v>0.42</v>
      </c>
      <c r="E13" s="13" t="s">
        <v>43</v>
      </c>
      <c r="F13" s="13">
        <v>0.54</v>
      </c>
      <c r="H13" s="10" t="s">
        <v>44</v>
      </c>
      <c r="I13" s="19">
        <v>0.26729999999999998</v>
      </c>
    </row>
    <row r="14" spans="1:9">
      <c r="A14" s="7" t="s">
        <v>45</v>
      </c>
      <c r="B14" s="1" t="s">
        <v>46</v>
      </c>
      <c r="C14" s="1" t="s">
        <v>47</v>
      </c>
      <c r="D14" s="1" t="s">
        <v>48</v>
      </c>
      <c r="E14" s="1" t="s">
        <v>47</v>
      </c>
      <c r="F14" s="1" t="s">
        <v>49</v>
      </c>
      <c r="G14" s="1" t="s">
        <v>47</v>
      </c>
      <c r="H14" s="10" t="s">
        <v>50</v>
      </c>
      <c r="I14" s="20">
        <v>21065500000000</v>
      </c>
    </row>
    <row r="15" spans="1:9">
      <c r="A15" s="21">
        <v>44256</v>
      </c>
      <c r="B15" s="22">
        <v>2000</v>
      </c>
      <c r="C15" s="3"/>
      <c r="D15" s="22">
        <v>611.34</v>
      </c>
      <c r="E15" s="3"/>
      <c r="F15" s="3">
        <v>260</v>
      </c>
      <c r="G15" s="3"/>
      <c r="H15" s="10" t="s">
        <v>51</v>
      </c>
      <c r="I15" s="19">
        <v>0.8034</v>
      </c>
    </row>
    <row r="16" spans="1:9">
      <c r="A16" s="23">
        <v>44348</v>
      </c>
      <c r="B16" s="24">
        <v>2615</v>
      </c>
      <c r="C16" s="1">
        <v>30.75</v>
      </c>
      <c r="D16" s="24">
        <v>698.44</v>
      </c>
      <c r="E16" s="1">
        <v>14.25</v>
      </c>
      <c r="F16" s="1">
        <v>219</v>
      </c>
      <c r="G16" s="1">
        <v>-15.77</v>
      </c>
      <c r="H16" s="10" t="s">
        <v>52</v>
      </c>
      <c r="I16" s="20">
        <v>153390822708520</v>
      </c>
    </row>
    <row r="17" spans="1:9">
      <c r="A17" s="21">
        <v>44440</v>
      </c>
      <c r="B17" s="24">
        <v>2565</v>
      </c>
      <c r="C17" s="1">
        <v>-1.91</v>
      </c>
      <c r="D17" s="24">
        <v>802.74</v>
      </c>
      <c r="E17" s="1">
        <v>14.93</v>
      </c>
      <c r="F17" s="1">
        <v>284</v>
      </c>
      <c r="G17" s="1">
        <v>29.68</v>
      </c>
      <c r="H17" s="10" t="s">
        <v>53</v>
      </c>
      <c r="I17" s="20">
        <v>156805077708520</v>
      </c>
    </row>
    <row r="18" spans="1:9">
      <c r="A18" s="23">
        <v>44531</v>
      </c>
      <c r="B18" s="24">
        <v>2005</v>
      </c>
      <c r="C18" s="1">
        <v>-21.83</v>
      </c>
      <c r="D18" s="24">
        <v>855.41</v>
      </c>
      <c r="E18" s="1">
        <v>6.56</v>
      </c>
      <c r="F18" s="1">
        <v>492</v>
      </c>
      <c r="G18" s="1">
        <v>73.239999999999995</v>
      </c>
      <c r="H18" s="10" t="s">
        <v>54</v>
      </c>
      <c r="I18" s="11">
        <v>7.4</v>
      </c>
    </row>
    <row r="19" spans="1:9">
      <c r="A19" s="21">
        <v>44621</v>
      </c>
      <c r="B19" s="24">
        <v>2140</v>
      </c>
      <c r="C19" s="1">
        <v>6.73</v>
      </c>
      <c r="D19" s="24">
        <v>685.2</v>
      </c>
      <c r="E19" s="1">
        <v>-19.899999999999999</v>
      </c>
      <c r="F19" s="1">
        <v>464</v>
      </c>
      <c r="G19" s="1">
        <v>-5.69</v>
      </c>
      <c r="H19" s="25"/>
      <c r="I19" s="26"/>
    </row>
    <row r="20" spans="1:9">
      <c r="A20" s="23">
        <v>44713</v>
      </c>
      <c r="B20" s="24">
        <v>2580</v>
      </c>
      <c r="C20" s="1">
        <v>20.56</v>
      </c>
      <c r="D20" s="24">
        <v>696.2</v>
      </c>
      <c r="E20" s="1">
        <v>1.61</v>
      </c>
      <c r="F20" s="1">
        <v>305</v>
      </c>
      <c r="G20" s="9">
        <v>-34.270000000000003</v>
      </c>
      <c r="I20" s="9"/>
    </row>
    <row r="21" spans="1:9">
      <c r="A21" s="21">
        <v>44805</v>
      </c>
      <c r="B21" s="24">
        <v>2705</v>
      </c>
      <c r="C21" s="1">
        <v>4.84</v>
      </c>
      <c r="D21" s="24">
        <v>727.53</v>
      </c>
      <c r="E21" s="1">
        <v>4.5</v>
      </c>
      <c r="F21" s="1">
        <v>240</v>
      </c>
      <c r="G21" s="9">
        <v>-21.31</v>
      </c>
      <c r="I21" s="9"/>
    </row>
    <row r="22" spans="1:9">
      <c r="A22" s="23">
        <v>44896</v>
      </c>
      <c r="B22" s="24">
        <v>2485</v>
      </c>
      <c r="C22" s="1">
        <v>-8.1300000000000008</v>
      </c>
      <c r="D22" s="24">
        <v>808.04</v>
      </c>
      <c r="E22" s="1">
        <v>11.07</v>
      </c>
      <c r="F22" s="1">
        <v>201</v>
      </c>
      <c r="G22" s="9">
        <v>-16.25</v>
      </c>
      <c r="I22" s="9"/>
    </row>
    <row r="23" spans="1:9">
      <c r="A23" s="21">
        <v>44986</v>
      </c>
      <c r="B23" s="24">
        <v>2700</v>
      </c>
      <c r="C23" s="1">
        <v>8.65</v>
      </c>
      <c r="D23" s="24">
        <v>766.63</v>
      </c>
      <c r="E23" s="1">
        <v>-5.12</v>
      </c>
      <c r="F23" s="1">
        <v>173</v>
      </c>
      <c r="G23" s="9">
        <v>-13.93</v>
      </c>
      <c r="I23" s="9"/>
    </row>
    <row r="24" spans="1:9">
      <c r="A24" s="23">
        <v>45078</v>
      </c>
      <c r="B24" s="24">
        <v>2755</v>
      </c>
      <c r="C24" s="1">
        <v>2.04</v>
      </c>
      <c r="D24" s="24">
        <v>853.05</v>
      </c>
      <c r="E24" s="1">
        <v>11.27</v>
      </c>
      <c r="F24" s="1">
        <v>217</v>
      </c>
      <c r="G24" s="9">
        <v>25.43</v>
      </c>
      <c r="I24" s="9"/>
    </row>
    <row r="25" spans="1:9">
      <c r="A25" s="21">
        <v>45170</v>
      </c>
      <c r="B25" s="24">
        <v>3700</v>
      </c>
      <c r="C25" s="1">
        <v>34.299999999999997</v>
      </c>
      <c r="D25" s="24">
        <v>899.95</v>
      </c>
      <c r="E25" s="1">
        <v>5.5</v>
      </c>
      <c r="F25" s="1">
        <v>171</v>
      </c>
      <c r="G25" s="9">
        <v>-21.2</v>
      </c>
      <c r="I25" s="9"/>
    </row>
    <row r="26" spans="1:9">
      <c r="A26" s="23">
        <v>45261</v>
      </c>
      <c r="B26" s="24">
        <v>4100</v>
      </c>
      <c r="C26" s="1">
        <v>10.81</v>
      </c>
      <c r="D26" s="24">
        <v>1026.05</v>
      </c>
      <c r="E26" s="1">
        <v>14.01</v>
      </c>
      <c r="F26" s="1">
        <v>165</v>
      </c>
      <c r="G26" s="9">
        <v>-3.51</v>
      </c>
      <c r="I26" s="9"/>
    </row>
    <row r="27" spans="1:9">
      <c r="A27" s="21">
        <v>45352</v>
      </c>
      <c r="B27" s="24">
        <v>3885</v>
      </c>
      <c r="C27" s="1">
        <v>-5.24</v>
      </c>
      <c r="D27" s="24">
        <v>963.96</v>
      </c>
      <c r="E27" s="1">
        <v>-6.05</v>
      </c>
      <c r="F27" s="1">
        <v>154</v>
      </c>
      <c r="G27" s="9">
        <v>-6.67</v>
      </c>
      <c r="I27" s="9"/>
    </row>
    <row r="28" spans="1:9">
      <c r="A28" s="27">
        <v>45413</v>
      </c>
      <c r="B28" s="28">
        <v>3840</v>
      </c>
      <c r="C28" s="29">
        <v>-1.1599999999999999</v>
      </c>
      <c r="D28" s="28">
        <v>1041.29</v>
      </c>
      <c r="E28" s="29">
        <v>8.02</v>
      </c>
      <c r="F28" s="29">
        <v>132</v>
      </c>
      <c r="G28" s="26">
        <v>-14.29</v>
      </c>
      <c r="I28" s="9"/>
    </row>
    <row r="29" spans="1:9">
      <c r="A29" s="30" t="s">
        <v>55</v>
      </c>
      <c r="B29" s="28">
        <v>3790</v>
      </c>
      <c r="C29" s="29">
        <v>-1.3</v>
      </c>
      <c r="D29" s="29"/>
      <c r="E29" s="29"/>
      <c r="F29" s="29"/>
      <c r="G29" s="29"/>
      <c r="H29" s="29"/>
      <c r="I29" s="26"/>
    </row>
  </sheetData>
  <mergeCells count="4">
    <mergeCell ref="A1:I1"/>
    <mergeCell ref="B4:C4"/>
    <mergeCell ref="A2:I2"/>
    <mergeCell ref="A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BA6F-DC89-40B7-A3C6-AC745C6DBCD6}">
  <sheetPr codeName="Hoja5"/>
  <dimension ref="A1:I29"/>
  <sheetViews>
    <sheetView showGridLines="0" zoomScale="73" zoomScaleNormal="73" workbookViewId="0">
      <selection activeCell="G4" sqref="G4"/>
    </sheetView>
  </sheetViews>
  <sheetFormatPr defaultColWidth="11.42578125" defaultRowHeight="12.75"/>
  <cols>
    <col min="1" max="1" width="44.42578125" style="1" bestFit="1" customWidth="1"/>
    <col min="2" max="2" width="20.7109375" style="1" bestFit="1" customWidth="1"/>
    <col min="3" max="3" width="20.28515625" style="1" bestFit="1" customWidth="1"/>
    <col min="4" max="4" width="18.7109375" style="1" bestFit="1" customWidth="1"/>
    <col min="5" max="5" width="28.7109375" style="1" bestFit="1" customWidth="1"/>
    <col min="6" max="6" width="11.42578125" style="1"/>
    <col min="7" max="7" width="14.85546875" style="1" bestFit="1" customWidth="1"/>
    <col min="8" max="8" width="11.42578125" style="1"/>
    <col min="9" max="9" width="24.42578125" style="1" bestFit="1" customWidth="1"/>
    <col min="10" max="16384" width="11.42578125" style="1"/>
  </cols>
  <sheetData>
    <row r="1" spans="1:9" ht="22.5">
      <c r="A1" s="122" t="s">
        <v>22</v>
      </c>
      <c r="B1" s="123"/>
      <c r="C1" s="123"/>
      <c r="D1" s="123"/>
      <c r="E1" s="123"/>
      <c r="F1" s="123"/>
      <c r="G1" s="123"/>
      <c r="H1" s="123"/>
      <c r="I1" s="124"/>
    </row>
    <row r="2" spans="1:9" ht="27.75" customHeight="1">
      <c r="A2" s="125" t="s">
        <v>16</v>
      </c>
      <c r="B2" s="126"/>
      <c r="C2" s="126"/>
      <c r="D2" s="126"/>
      <c r="E2" s="126"/>
      <c r="F2" s="126"/>
      <c r="G2" s="126"/>
      <c r="H2" s="126"/>
      <c r="I2" s="127"/>
    </row>
    <row r="3" spans="1:9">
      <c r="A3" s="7"/>
      <c r="C3" s="31"/>
      <c r="D3" s="31"/>
      <c r="E3" s="31"/>
      <c r="F3" s="32" t="s">
        <v>23</v>
      </c>
      <c r="G3" s="33">
        <v>5130</v>
      </c>
      <c r="I3" s="9"/>
    </row>
    <row r="4" spans="1:9">
      <c r="A4" s="34" t="s">
        <v>24</v>
      </c>
      <c r="B4" s="142" t="s">
        <v>25</v>
      </c>
      <c r="C4" s="143"/>
      <c r="E4" s="1" t="s">
        <v>26</v>
      </c>
      <c r="G4" s="35">
        <v>186308834</v>
      </c>
      <c r="I4" s="9"/>
    </row>
    <row r="5" spans="1:9">
      <c r="A5" s="7"/>
      <c r="I5" s="9"/>
    </row>
    <row r="6" spans="1:9">
      <c r="A6" s="144" t="s">
        <v>27</v>
      </c>
      <c r="B6" s="145"/>
      <c r="C6" s="145"/>
      <c r="H6" s="102" t="s">
        <v>28</v>
      </c>
      <c r="I6" s="103"/>
    </row>
    <row r="7" spans="1:9">
      <c r="A7" s="7"/>
      <c r="H7" s="94" t="s">
        <v>29</v>
      </c>
      <c r="I7" s="95">
        <v>2.15</v>
      </c>
    </row>
    <row r="8" spans="1:9">
      <c r="A8" s="36" t="s">
        <v>30</v>
      </c>
      <c r="B8" s="37" t="s">
        <v>31</v>
      </c>
      <c r="C8" s="37" t="s">
        <v>32</v>
      </c>
      <c r="D8" s="37" t="s">
        <v>33</v>
      </c>
      <c r="E8" s="37" t="s">
        <v>34</v>
      </c>
      <c r="H8" s="94" t="s">
        <v>35</v>
      </c>
      <c r="I8" s="95">
        <v>0.28999999999999998</v>
      </c>
    </row>
    <row r="9" spans="1:9">
      <c r="A9" s="38">
        <v>7346017000000</v>
      </c>
      <c r="B9" s="39">
        <v>4326062000000</v>
      </c>
      <c r="C9" s="39">
        <v>3019955750000</v>
      </c>
      <c r="D9" s="39">
        <v>224677000000</v>
      </c>
      <c r="E9" s="39">
        <v>367377000000</v>
      </c>
      <c r="H9" s="94" t="s">
        <v>36</v>
      </c>
      <c r="I9" s="96">
        <v>2004.24</v>
      </c>
    </row>
    <row r="10" spans="1:9">
      <c r="A10" s="40">
        <v>0.11360000000000001</v>
      </c>
      <c r="B10" s="41">
        <v>8.4099999999999994E-2</v>
      </c>
      <c r="C10" s="41">
        <v>0.15859999999999999</v>
      </c>
      <c r="D10" s="41">
        <v>-0.1512</v>
      </c>
      <c r="E10" s="41">
        <v>0.3866</v>
      </c>
      <c r="H10" s="94" t="s">
        <v>37</v>
      </c>
      <c r="I10" s="95">
        <v>17.399999999999999</v>
      </c>
    </row>
    <row r="11" spans="1:9">
      <c r="A11" s="12" t="s">
        <v>38</v>
      </c>
      <c r="H11" s="94" t="s">
        <v>39</v>
      </c>
      <c r="I11" s="97">
        <v>5.7500000000000002E-2</v>
      </c>
    </row>
    <row r="12" spans="1:9">
      <c r="A12" s="7"/>
      <c r="C12" s="42" t="s">
        <v>40</v>
      </c>
      <c r="D12" s="42">
        <v>0.97</v>
      </c>
      <c r="E12" s="42" t="s">
        <v>41</v>
      </c>
      <c r="F12" s="42">
        <v>-0.73</v>
      </c>
      <c r="H12" s="94" t="s">
        <v>42</v>
      </c>
      <c r="I12" s="97">
        <v>1.6299999999999999E-2</v>
      </c>
    </row>
    <row r="13" spans="1:9">
      <c r="A13" s="7"/>
      <c r="C13" s="43" t="s">
        <v>43</v>
      </c>
      <c r="D13" s="43">
        <v>0.94</v>
      </c>
      <c r="E13" s="43" t="s">
        <v>43</v>
      </c>
      <c r="F13" s="43">
        <v>0.53</v>
      </c>
      <c r="H13" s="94" t="s">
        <v>44</v>
      </c>
      <c r="I13" s="97">
        <v>0.1236</v>
      </c>
    </row>
    <row r="14" spans="1:9">
      <c r="A14" s="44" t="s">
        <v>45</v>
      </c>
      <c r="B14" s="45" t="s">
        <v>46</v>
      </c>
      <c r="C14" s="46" t="s">
        <v>47</v>
      </c>
      <c r="D14" s="46" t="s">
        <v>48</v>
      </c>
      <c r="E14" s="46" t="s">
        <v>47</v>
      </c>
      <c r="F14" s="46" t="s">
        <v>49</v>
      </c>
      <c r="G14" s="93" t="s">
        <v>47</v>
      </c>
      <c r="H14" s="94" t="s">
        <v>50</v>
      </c>
      <c r="I14" s="98">
        <v>490414000000</v>
      </c>
    </row>
    <row r="15" spans="1:9">
      <c r="A15" s="21">
        <v>44256</v>
      </c>
      <c r="B15" s="83">
        <v>14000</v>
      </c>
      <c r="C15" s="84"/>
      <c r="D15" s="85">
        <v>10694.75</v>
      </c>
      <c r="E15" s="84"/>
      <c r="F15" s="84">
        <v>260</v>
      </c>
      <c r="G15" s="84"/>
      <c r="H15" s="94" t="s">
        <v>51</v>
      </c>
      <c r="I15" s="97">
        <v>0.53920000000000001</v>
      </c>
    </row>
    <row r="16" spans="1:9">
      <c r="A16" s="23">
        <v>44348</v>
      </c>
      <c r="B16" s="87">
        <v>13700</v>
      </c>
      <c r="C16" s="1">
        <v>-2.14</v>
      </c>
      <c r="D16" s="24">
        <v>11418.79</v>
      </c>
      <c r="E16" s="1">
        <v>6.77</v>
      </c>
      <c r="F16" s="1">
        <v>219</v>
      </c>
      <c r="G16" s="1">
        <v>-15.77</v>
      </c>
      <c r="H16" s="94" t="s">
        <v>52</v>
      </c>
      <c r="I16" s="98">
        <v>6498452129920</v>
      </c>
    </row>
    <row r="17" spans="1:9">
      <c r="A17" s="21">
        <v>44440</v>
      </c>
      <c r="B17" s="87">
        <v>14100</v>
      </c>
      <c r="C17" s="1">
        <v>2.92</v>
      </c>
      <c r="D17" s="24">
        <v>11319.84</v>
      </c>
      <c r="E17" s="1">
        <v>-0.87</v>
      </c>
      <c r="F17" s="1">
        <v>284</v>
      </c>
      <c r="G17" s="1">
        <v>29.68</v>
      </c>
      <c r="H17" s="94" t="s">
        <v>53</v>
      </c>
      <c r="I17" s="98">
        <v>6189090129920</v>
      </c>
    </row>
    <row r="18" spans="1:9">
      <c r="A18" s="23">
        <v>44531</v>
      </c>
      <c r="B18" s="87">
        <v>13300</v>
      </c>
      <c r="C18" s="1">
        <v>-5.67</v>
      </c>
      <c r="D18" s="24">
        <v>11771.12</v>
      </c>
      <c r="E18" s="1">
        <v>3.99</v>
      </c>
      <c r="F18" s="1">
        <v>492</v>
      </c>
      <c r="G18" s="1">
        <v>73.239999999999995</v>
      </c>
      <c r="H18" s="99" t="s">
        <v>54</v>
      </c>
      <c r="I18" s="100">
        <v>12.6</v>
      </c>
    </row>
    <row r="19" spans="1:9">
      <c r="A19" s="21">
        <v>44621</v>
      </c>
      <c r="B19" s="87">
        <v>13800</v>
      </c>
      <c r="C19" s="1">
        <v>3.76</v>
      </c>
      <c r="D19" s="24">
        <v>12370.06</v>
      </c>
      <c r="E19" s="1">
        <v>5.09</v>
      </c>
      <c r="F19" s="1">
        <v>464</v>
      </c>
      <c r="G19" s="88">
        <v>-5.69</v>
      </c>
      <c r="I19" s="9"/>
    </row>
    <row r="20" spans="1:9">
      <c r="A20" s="23">
        <v>44713</v>
      </c>
      <c r="B20" s="87">
        <v>18300</v>
      </c>
      <c r="C20" s="1">
        <v>32.61</v>
      </c>
      <c r="D20" s="24">
        <v>12948.33</v>
      </c>
      <c r="E20" s="1">
        <v>4.67</v>
      </c>
      <c r="F20" s="1">
        <v>305</v>
      </c>
      <c r="G20" s="88">
        <v>-34.270000000000003</v>
      </c>
      <c r="I20" s="9"/>
    </row>
    <row r="21" spans="1:9">
      <c r="A21" s="21">
        <v>44805</v>
      </c>
      <c r="B21" s="87">
        <v>23280</v>
      </c>
      <c r="C21" s="1">
        <v>27.21</v>
      </c>
      <c r="D21" s="24">
        <v>14227.55</v>
      </c>
      <c r="E21" s="1">
        <v>9.8800000000000008</v>
      </c>
      <c r="F21" s="1">
        <v>240</v>
      </c>
      <c r="G21" s="88">
        <v>-21.31</v>
      </c>
      <c r="I21" s="9"/>
    </row>
    <row r="22" spans="1:9">
      <c r="A22" s="23">
        <v>44896</v>
      </c>
      <c r="B22" s="87">
        <v>23260</v>
      </c>
      <c r="C22" s="1">
        <v>-0.09</v>
      </c>
      <c r="D22" s="24">
        <v>15109.66</v>
      </c>
      <c r="E22" s="1">
        <v>6.2</v>
      </c>
      <c r="F22" s="1">
        <v>201</v>
      </c>
      <c r="G22" s="88">
        <v>-16.25</v>
      </c>
      <c r="I22" s="9"/>
    </row>
    <row r="23" spans="1:9">
      <c r="A23" s="21">
        <v>44986</v>
      </c>
      <c r="B23" s="87">
        <v>27680</v>
      </c>
      <c r="C23" s="1">
        <v>19</v>
      </c>
      <c r="D23" s="24">
        <v>13787.84</v>
      </c>
      <c r="E23" s="1">
        <v>-8.75</v>
      </c>
      <c r="F23" s="1">
        <v>173</v>
      </c>
      <c r="G23" s="88">
        <v>-13.93</v>
      </c>
      <c r="I23" s="9"/>
    </row>
    <row r="24" spans="1:9">
      <c r="A24" s="23">
        <v>45078</v>
      </c>
      <c r="B24" s="87">
        <v>28380</v>
      </c>
      <c r="C24" s="1">
        <v>2.5299999999999998</v>
      </c>
      <c r="D24" s="24">
        <v>15709.23</v>
      </c>
      <c r="E24" s="1">
        <v>13.94</v>
      </c>
      <c r="F24" s="1">
        <v>217</v>
      </c>
      <c r="G24" s="88">
        <v>25.43</v>
      </c>
      <c r="I24" s="9"/>
    </row>
    <row r="25" spans="1:9">
      <c r="A25" s="21">
        <v>45170</v>
      </c>
      <c r="B25" s="87">
        <v>34600</v>
      </c>
      <c r="C25" s="1">
        <v>21.92</v>
      </c>
      <c r="D25" s="24">
        <v>16298.36</v>
      </c>
      <c r="E25" s="1">
        <v>3.75</v>
      </c>
      <c r="F25" s="1">
        <v>171</v>
      </c>
      <c r="G25" s="88">
        <v>-21.2</v>
      </c>
      <c r="I25" s="9"/>
    </row>
    <row r="26" spans="1:9">
      <c r="A26" s="23">
        <v>45261</v>
      </c>
      <c r="B26" s="87">
        <v>34320</v>
      </c>
      <c r="C26" s="1">
        <v>-0.81</v>
      </c>
      <c r="D26" s="24">
        <v>16476.09</v>
      </c>
      <c r="E26" s="1">
        <v>1.0900000000000001</v>
      </c>
      <c r="F26" s="1">
        <v>165</v>
      </c>
      <c r="G26" s="88">
        <v>-3.51</v>
      </c>
      <c r="I26" s="9"/>
    </row>
    <row r="27" spans="1:9">
      <c r="A27" s="21">
        <v>45352</v>
      </c>
      <c r="B27" s="87">
        <v>35220</v>
      </c>
      <c r="C27" s="1">
        <v>2.62</v>
      </c>
      <c r="D27" s="24">
        <v>16405.53</v>
      </c>
      <c r="E27" s="1">
        <v>-0.43</v>
      </c>
      <c r="F27" s="1">
        <v>154</v>
      </c>
      <c r="G27" s="88">
        <v>-6.67</v>
      </c>
      <c r="I27" s="9"/>
    </row>
    <row r="28" spans="1:9">
      <c r="A28" s="27">
        <v>45413</v>
      </c>
      <c r="B28" s="89">
        <v>34000</v>
      </c>
      <c r="C28" s="90">
        <v>-3.46</v>
      </c>
      <c r="D28" s="92">
        <v>16209.41</v>
      </c>
      <c r="E28" s="90">
        <v>-1.2</v>
      </c>
      <c r="F28" s="90">
        <v>132</v>
      </c>
      <c r="G28" s="91">
        <v>-14.29</v>
      </c>
      <c r="I28" s="9"/>
    </row>
    <row r="29" spans="1:9">
      <c r="A29" s="82" t="s">
        <v>55</v>
      </c>
      <c r="B29" s="89">
        <v>34880</v>
      </c>
      <c r="C29" s="90">
        <v>2.59</v>
      </c>
      <c r="D29" s="90"/>
      <c r="E29" s="90"/>
      <c r="F29" s="90"/>
      <c r="G29" s="91"/>
      <c r="H29" s="29"/>
      <c r="I29" s="26"/>
    </row>
  </sheetData>
  <mergeCells count="4">
    <mergeCell ref="A1:I1"/>
    <mergeCell ref="B4:C4"/>
    <mergeCell ref="A6:C6"/>
    <mergeCell ref="A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01D65-4046-40F3-A609-A7171E2F7696}">
  <dimension ref="A1:I31"/>
  <sheetViews>
    <sheetView showGridLines="0" zoomScale="73" zoomScaleNormal="73" workbookViewId="0">
      <selection activeCell="G6" sqref="G6"/>
    </sheetView>
  </sheetViews>
  <sheetFormatPr defaultColWidth="9.140625" defaultRowHeight="12.75"/>
  <cols>
    <col min="1" max="1" width="44.42578125" style="1" bestFit="1" customWidth="1"/>
    <col min="2" max="2" width="21.140625" style="1" bestFit="1" customWidth="1"/>
    <col min="3" max="3" width="20.28515625" style="1" bestFit="1" customWidth="1"/>
    <col min="4" max="4" width="18.28515625" style="1" bestFit="1" customWidth="1"/>
    <col min="5" max="5" width="28.28515625" style="1" bestFit="1" customWidth="1"/>
    <col min="6" max="6" width="9.140625" style="1"/>
    <col min="7" max="7" width="14.85546875" style="1" bestFit="1" customWidth="1"/>
    <col min="8" max="8" width="26.140625" style="1" bestFit="1" customWidth="1"/>
    <col min="9" max="9" width="26" style="1" bestFit="1" customWidth="1"/>
    <col min="10" max="16384" width="9.140625" style="1"/>
  </cols>
  <sheetData>
    <row r="1" spans="1:9" ht="22.5">
      <c r="A1" s="131" t="s">
        <v>22</v>
      </c>
      <c r="B1" s="132"/>
      <c r="C1" s="132"/>
      <c r="D1" s="132"/>
      <c r="E1" s="132"/>
      <c r="F1" s="132"/>
      <c r="G1" s="132"/>
      <c r="H1" s="132"/>
      <c r="I1" s="133"/>
    </row>
    <row r="2" spans="1:9" ht="24.75" customHeight="1">
      <c r="A2" s="128" t="s">
        <v>18</v>
      </c>
      <c r="B2" s="129"/>
      <c r="C2" s="129"/>
      <c r="D2" s="129"/>
      <c r="E2" s="129"/>
      <c r="F2" s="129"/>
      <c r="G2" s="129"/>
      <c r="H2" s="129"/>
      <c r="I2" s="130"/>
    </row>
    <row r="3" spans="1:9" ht="12.75" customHeight="1">
      <c r="A3" s="47"/>
      <c r="B3" s="48"/>
      <c r="C3" s="48"/>
      <c r="D3" s="48"/>
      <c r="E3" s="48"/>
      <c r="F3" s="48"/>
      <c r="G3" s="48"/>
      <c r="H3" s="48"/>
      <c r="I3" s="49"/>
    </row>
    <row r="4" spans="1:9" ht="8.25" customHeight="1">
      <c r="A4" s="50"/>
      <c r="B4" s="51"/>
      <c r="C4" s="51"/>
      <c r="D4" s="51"/>
      <c r="E4" s="51"/>
      <c r="F4" s="51"/>
      <c r="G4" s="51"/>
      <c r="H4" s="51"/>
      <c r="I4" s="52"/>
    </row>
    <row r="5" spans="1:9">
      <c r="A5" s="7"/>
      <c r="C5" s="31"/>
      <c r="D5" s="31"/>
      <c r="E5" s="31"/>
      <c r="F5" s="32" t="s">
        <v>23</v>
      </c>
      <c r="G5" s="33">
        <v>29140</v>
      </c>
      <c r="I5" s="9"/>
    </row>
    <row r="6" spans="1:9">
      <c r="A6" s="34" t="s">
        <v>24</v>
      </c>
      <c r="B6" s="142" t="s">
        <v>25</v>
      </c>
      <c r="C6" s="143"/>
      <c r="E6" s="1" t="s">
        <v>26</v>
      </c>
      <c r="G6" s="35">
        <v>787827003</v>
      </c>
      <c r="I6" s="9"/>
    </row>
    <row r="7" spans="1:9">
      <c r="A7" s="7"/>
      <c r="I7" s="9"/>
    </row>
    <row r="8" spans="1:9">
      <c r="A8" s="144" t="s">
        <v>27</v>
      </c>
      <c r="B8" s="145"/>
      <c r="C8" s="145"/>
      <c r="H8" s="102" t="s">
        <v>28</v>
      </c>
      <c r="I8" s="86"/>
    </row>
    <row r="9" spans="1:9">
      <c r="A9" s="7"/>
      <c r="H9" s="94" t="s">
        <v>29</v>
      </c>
      <c r="I9" s="95">
        <v>2.79</v>
      </c>
    </row>
    <row r="10" spans="1:9">
      <c r="A10" s="36" t="s">
        <v>30</v>
      </c>
      <c r="B10" s="37" t="s">
        <v>31</v>
      </c>
      <c r="C10" s="37" t="s">
        <v>32</v>
      </c>
      <c r="D10" s="37" t="s">
        <v>33</v>
      </c>
      <c r="E10" s="37" t="s">
        <v>34</v>
      </c>
      <c r="H10" s="94" t="s">
        <v>35</v>
      </c>
      <c r="I10" s="95">
        <v>0.3</v>
      </c>
    </row>
    <row r="11" spans="1:9">
      <c r="A11" s="38">
        <v>54818340420000</v>
      </c>
      <c r="B11" s="39">
        <v>46915949100000</v>
      </c>
      <c r="C11" s="39">
        <v>7902391320000</v>
      </c>
      <c r="D11" s="39">
        <v>743124000000</v>
      </c>
      <c r="E11" s="39">
        <v>697140000000</v>
      </c>
      <c r="H11" s="94" t="s">
        <v>36</v>
      </c>
      <c r="I11" s="96">
        <v>1617.69</v>
      </c>
    </row>
    <row r="12" spans="1:9">
      <c r="A12" s="40">
        <v>0.25919999999999999</v>
      </c>
      <c r="B12" s="41">
        <v>0.28349999999999997</v>
      </c>
      <c r="C12" s="41">
        <v>0.13189999999999999</v>
      </c>
      <c r="D12" s="41">
        <v>0.1741</v>
      </c>
      <c r="E12" s="41">
        <v>0.16059999999999999</v>
      </c>
      <c r="H12" s="94" t="s">
        <v>37</v>
      </c>
      <c r="I12" s="95">
        <v>17.309999999999999</v>
      </c>
    </row>
    <row r="13" spans="1:9">
      <c r="A13" s="12" t="s">
        <v>38</v>
      </c>
      <c r="H13" s="94" t="s">
        <v>39</v>
      </c>
      <c r="I13" s="97">
        <v>5.7799999999999997E-2</v>
      </c>
    </row>
    <row r="14" spans="1:9">
      <c r="A14" s="7"/>
      <c r="C14" s="42" t="s">
        <v>40</v>
      </c>
      <c r="D14" s="42">
        <v>0.88</v>
      </c>
      <c r="E14" s="42" t="s">
        <v>41</v>
      </c>
      <c r="F14" s="42">
        <v>-0.78</v>
      </c>
      <c r="H14" s="94" t="s">
        <v>42</v>
      </c>
      <c r="I14" s="97">
        <v>-5.0799999999999998E-2</v>
      </c>
    </row>
    <row r="15" spans="1:9" ht="12.75" customHeight="1">
      <c r="A15" s="7"/>
      <c r="C15" s="43" t="s">
        <v>43</v>
      </c>
      <c r="D15" s="43">
        <v>0.77</v>
      </c>
      <c r="E15" s="43" t="s">
        <v>43</v>
      </c>
      <c r="F15" s="43">
        <v>0.61</v>
      </c>
      <c r="H15" s="94" t="s">
        <v>44</v>
      </c>
      <c r="I15" s="97">
        <v>0.1613</v>
      </c>
    </row>
    <row r="16" spans="1:9">
      <c r="A16" s="44" t="s">
        <v>45</v>
      </c>
      <c r="B16" s="45" t="s">
        <v>46</v>
      </c>
      <c r="C16" s="46" t="s">
        <v>47</v>
      </c>
      <c r="D16" s="46" t="s">
        <v>48</v>
      </c>
      <c r="E16" s="46" t="s">
        <v>47</v>
      </c>
      <c r="F16" s="46" t="s">
        <v>49</v>
      </c>
      <c r="G16" s="93" t="s">
        <v>47</v>
      </c>
      <c r="H16" s="94" t="s">
        <v>50</v>
      </c>
      <c r="I16" s="98">
        <v>1429442700000</v>
      </c>
    </row>
    <row r="17" spans="1:9">
      <c r="A17" s="21">
        <v>44256</v>
      </c>
      <c r="B17" s="83">
        <v>14120</v>
      </c>
      <c r="C17" s="84"/>
      <c r="D17" s="85">
        <v>5987.94</v>
      </c>
      <c r="E17" s="84"/>
      <c r="F17" s="84">
        <v>260</v>
      </c>
      <c r="G17" s="86"/>
      <c r="H17" s="104" t="s">
        <v>51</v>
      </c>
      <c r="I17" s="97">
        <v>0.20169999999999999</v>
      </c>
    </row>
    <row r="18" spans="1:9">
      <c r="A18" s="23">
        <v>44348</v>
      </c>
      <c r="B18" s="87">
        <v>14220</v>
      </c>
      <c r="C18" s="1">
        <v>0.71</v>
      </c>
      <c r="D18" s="24">
        <v>6423.52</v>
      </c>
      <c r="E18" s="1">
        <v>7.27</v>
      </c>
      <c r="F18" s="1">
        <v>219</v>
      </c>
      <c r="G18" s="88">
        <v>-15.77</v>
      </c>
      <c r="H18" s="104" t="s">
        <v>52</v>
      </c>
      <c r="I18" s="98">
        <v>22059156084000</v>
      </c>
    </row>
    <row r="19" spans="1:9">
      <c r="A19" s="21">
        <v>44440</v>
      </c>
      <c r="B19" s="87">
        <v>15640</v>
      </c>
      <c r="C19" s="1">
        <v>9.99</v>
      </c>
      <c r="D19" s="24">
        <v>6946.54</v>
      </c>
      <c r="E19" s="1">
        <v>8.14</v>
      </c>
      <c r="F19" s="1">
        <v>284</v>
      </c>
      <c r="G19" s="88">
        <v>29.68</v>
      </c>
      <c r="H19" s="104" t="s">
        <v>53</v>
      </c>
      <c r="I19" s="98">
        <v>18514022084000</v>
      </c>
    </row>
    <row r="20" spans="1:9">
      <c r="A20" s="23">
        <v>44531</v>
      </c>
      <c r="B20" s="87">
        <v>13200</v>
      </c>
      <c r="C20" s="1">
        <v>-15.6</v>
      </c>
      <c r="D20" s="24">
        <v>7491.68</v>
      </c>
      <c r="E20" s="1">
        <v>7.85</v>
      </c>
      <c r="F20" s="1">
        <v>492</v>
      </c>
      <c r="G20" s="88">
        <v>73.239999999999995</v>
      </c>
      <c r="H20" s="105" t="s">
        <v>54</v>
      </c>
      <c r="I20" s="100">
        <v>13</v>
      </c>
    </row>
    <row r="21" spans="1:9">
      <c r="A21" s="21">
        <v>44621</v>
      </c>
      <c r="B21" s="87">
        <v>12220</v>
      </c>
      <c r="C21" s="1">
        <v>-7.42</v>
      </c>
      <c r="D21" s="24">
        <v>7509.4</v>
      </c>
      <c r="E21" s="1">
        <v>0.24</v>
      </c>
      <c r="F21" s="1">
        <v>464</v>
      </c>
      <c r="G21" s="88">
        <v>-5.69</v>
      </c>
      <c r="I21" s="9"/>
    </row>
    <row r="22" spans="1:9">
      <c r="A22" s="23">
        <v>44713</v>
      </c>
      <c r="B22" s="87">
        <v>16400</v>
      </c>
      <c r="C22" s="1">
        <v>34.21</v>
      </c>
      <c r="D22" s="24">
        <v>7675.93</v>
      </c>
      <c r="E22" s="1">
        <v>2.2200000000000002</v>
      </c>
      <c r="F22" s="1">
        <v>305</v>
      </c>
      <c r="G22" s="88">
        <v>-34.270000000000003</v>
      </c>
      <c r="I22" s="9"/>
    </row>
    <row r="23" spans="1:9">
      <c r="A23" s="21">
        <v>44805</v>
      </c>
      <c r="B23" s="87">
        <v>20400</v>
      </c>
      <c r="C23" s="1">
        <v>24.39</v>
      </c>
      <c r="D23" s="24">
        <v>8112.16</v>
      </c>
      <c r="E23" s="1">
        <v>5.68</v>
      </c>
      <c r="F23" s="1">
        <v>240</v>
      </c>
      <c r="G23" s="88">
        <v>-21.31</v>
      </c>
      <c r="I23" s="9"/>
    </row>
    <row r="24" spans="1:9">
      <c r="A24" s="23">
        <v>44896</v>
      </c>
      <c r="B24" s="87">
        <v>23140</v>
      </c>
      <c r="C24" s="1">
        <v>13.43</v>
      </c>
      <c r="D24" s="24">
        <v>8845.86</v>
      </c>
      <c r="E24" s="1">
        <v>9.0399999999999991</v>
      </c>
      <c r="F24" s="1">
        <v>201</v>
      </c>
      <c r="G24" s="88">
        <v>-16.25</v>
      </c>
      <c r="I24" s="9"/>
    </row>
    <row r="25" spans="1:9">
      <c r="A25" s="21">
        <v>44986</v>
      </c>
      <c r="B25" s="87">
        <v>22280</v>
      </c>
      <c r="C25" s="1">
        <v>-3.72</v>
      </c>
      <c r="D25" s="24">
        <v>8557.81</v>
      </c>
      <c r="E25" s="1">
        <v>-3.26</v>
      </c>
      <c r="F25" s="1">
        <v>173</v>
      </c>
      <c r="G25" s="88">
        <v>-13.93</v>
      </c>
      <c r="I25" s="9"/>
    </row>
    <row r="26" spans="1:9">
      <c r="A26" s="23">
        <v>45078</v>
      </c>
      <c r="B26" s="87">
        <v>23760</v>
      </c>
      <c r="C26" s="1">
        <v>6.64</v>
      </c>
      <c r="D26" s="24">
        <v>8861.7199999999993</v>
      </c>
      <c r="E26" s="1">
        <v>3.55</v>
      </c>
      <c r="F26" s="1">
        <v>217</v>
      </c>
      <c r="G26" s="88">
        <v>25.43</v>
      </c>
      <c r="I26" s="9"/>
    </row>
    <row r="27" spans="1:9">
      <c r="A27" s="21">
        <v>45170</v>
      </c>
      <c r="B27" s="87">
        <v>29380</v>
      </c>
      <c r="C27" s="1">
        <v>23.65</v>
      </c>
      <c r="D27" s="24">
        <v>9323.1200000000008</v>
      </c>
      <c r="E27" s="1">
        <v>5.21</v>
      </c>
      <c r="F27" s="1">
        <v>171</v>
      </c>
      <c r="G27" s="88">
        <v>-21.2</v>
      </c>
      <c r="I27" s="9"/>
    </row>
    <row r="28" spans="1:9">
      <c r="A28" s="23">
        <v>45261</v>
      </c>
      <c r="B28" s="87">
        <v>29500</v>
      </c>
      <c r="C28" s="1">
        <v>0.41</v>
      </c>
      <c r="D28" s="24">
        <v>9922.2199999999993</v>
      </c>
      <c r="E28" s="1">
        <v>6.43</v>
      </c>
      <c r="F28" s="1">
        <v>165</v>
      </c>
      <c r="G28" s="88">
        <v>-3.51</v>
      </c>
      <c r="I28" s="9"/>
    </row>
    <row r="29" spans="1:9">
      <c r="A29" s="21">
        <v>45352</v>
      </c>
      <c r="B29" s="87">
        <v>29200</v>
      </c>
      <c r="C29" s="1">
        <v>-1.02</v>
      </c>
      <c r="D29" s="24">
        <v>10271.31</v>
      </c>
      <c r="E29" s="1">
        <v>3.52</v>
      </c>
      <c r="F29" s="1">
        <v>154</v>
      </c>
      <c r="G29" s="88">
        <v>-6.67</v>
      </c>
      <c r="I29" s="9"/>
    </row>
    <row r="30" spans="1:9">
      <c r="A30" s="27">
        <v>45413</v>
      </c>
      <c r="B30" s="89">
        <v>29200</v>
      </c>
      <c r="C30" s="90">
        <v>0</v>
      </c>
      <c r="D30" s="92">
        <v>10030.620000000001</v>
      </c>
      <c r="E30" s="90">
        <v>-2.34</v>
      </c>
      <c r="F30" s="90">
        <v>132</v>
      </c>
      <c r="G30" s="91">
        <v>-14.29</v>
      </c>
      <c r="I30" s="9"/>
    </row>
    <row r="31" spans="1:9">
      <c r="A31" s="82" t="s">
        <v>55</v>
      </c>
      <c r="B31" s="89">
        <v>28000</v>
      </c>
      <c r="C31" s="90">
        <v>-4.1100000000000003</v>
      </c>
      <c r="D31" s="90"/>
      <c r="E31" s="90"/>
      <c r="F31" s="90"/>
      <c r="G31" s="91"/>
      <c r="H31" s="29"/>
      <c r="I31" s="26"/>
    </row>
  </sheetData>
  <mergeCells count="4">
    <mergeCell ref="A2:I2"/>
    <mergeCell ref="A1:I1"/>
    <mergeCell ref="B6:C6"/>
    <mergeCell ref="A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0354-C45C-473E-84E9-4BF24DE7B6C3}">
  <dimension ref="A1:I30"/>
  <sheetViews>
    <sheetView showGridLines="0" zoomScale="73" workbookViewId="0">
      <selection activeCell="I24" sqref="I24"/>
    </sheetView>
  </sheetViews>
  <sheetFormatPr defaultColWidth="9.140625" defaultRowHeight="12.75"/>
  <cols>
    <col min="1" max="1" width="44.42578125" style="1" bestFit="1" customWidth="1"/>
    <col min="2" max="2" width="21.85546875" style="1" bestFit="1" customWidth="1"/>
    <col min="3" max="3" width="20.28515625" style="1" bestFit="1" customWidth="1"/>
    <col min="4" max="4" width="18.7109375" style="1" bestFit="1" customWidth="1"/>
    <col min="5" max="5" width="28.28515625" style="1" bestFit="1" customWidth="1"/>
    <col min="6" max="6" width="9.140625" style="1"/>
    <col min="7" max="7" width="14.85546875" style="1" bestFit="1" customWidth="1"/>
    <col min="8" max="8" width="26.140625" style="1" bestFit="1" customWidth="1"/>
    <col min="9" max="9" width="26" style="1" bestFit="1" customWidth="1"/>
    <col min="10" max="16384" width="9.140625" style="1"/>
  </cols>
  <sheetData>
    <row r="1" spans="1:9" ht="22.5">
      <c r="A1" s="134" t="s">
        <v>22</v>
      </c>
      <c r="B1" s="135"/>
      <c r="C1" s="135"/>
      <c r="D1" s="135"/>
      <c r="E1" s="135"/>
      <c r="F1" s="135"/>
      <c r="G1" s="135"/>
      <c r="H1" s="135"/>
      <c r="I1" s="136"/>
    </row>
    <row r="2" spans="1:9" ht="24.75" customHeight="1">
      <c r="A2" s="137" t="s">
        <v>56</v>
      </c>
      <c r="B2" s="138"/>
      <c r="C2" s="138"/>
      <c r="D2" s="138"/>
      <c r="E2" s="138"/>
      <c r="F2" s="138"/>
      <c r="G2" s="138"/>
      <c r="H2" s="138"/>
      <c r="I2" s="139"/>
    </row>
    <row r="3" spans="1:9" ht="11.25" customHeight="1">
      <c r="A3" s="53"/>
      <c r="B3" s="54"/>
      <c r="C3" s="54"/>
      <c r="D3" s="54"/>
      <c r="E3" s="54"/>
      <c r="F3" s="54"/>
      <c r="G3" s="54"/>
      <c r="H3" s="54"/>
      <c r="I3" s="55"/>
    </row>
    <row r="4" spans="1:9">
      <c r="A4" s="7"/>
      <c r="C4" s="31"/>
      <c r="D4" s="31"/>
      <c r="E4" s="31"/>
      <c r="F4" s="32" t="s">
        <v>23</v>
      </c>
      <c r="G4" s="33">
        <v>26940</v>
      </c>
      <c r="I4" s="9"/>
    </row>
    <row r="5" spans="1:9">
      <c r="A5" s="34" t="s">
        <v>24</v>
      </c>
      <c r="B5" s="142" t="s">
        <v>25</v>
      </c>
      <c r="C5" s="143"/>
      <c r="E5" s="1" t="s">
        <v>26</v>
      </c>
      <c r="G5" s="35">
        <v>285442748</v>
      </c>
      <c r="I5" s="9"/>
    </row>
    <row r="6" spans="1:9">
      <c r="A6" s="7"/>
      <c r="I6" s="9"/>
    </row>
    <row r="7" spans="1:9">
      <c r="A7" s="144" t="s">
        <v>27</v>
      </c>
      <c r="B7" s="145"/>
      <c r="C7" s="145"/>
      <c r="H7" s="13" t="s">
        <v>28</v>
      </c>
      <c r="I7" s="88"/>
    </row>
    <row r="8" spans="1:9">
      <c r="A8" s="7"/>
      <c r="H8" s="104" t="s">
        <v>29</v>
      </c>
      <c r="I8" s="95">
        <v>1.78</v>
      </c>
    </row>
    <row r="9" spans="1:9">
      <c r="A9" s="36" t="s">
        <v>30</v>
      </c>
      <c r="B9" s="37" t="s">
        <v>31</v>
      </c>
      <c r="C9" s="37" t="s">
        <v>32</v>
      </c>
      <c r="D9" s="37" t="s">
        <v>33</v>
      </c>
      <c r="E9" s="37" t="s">
        <v>34</v>
      </c>
      <c r="H9" s="104" t="s">
        <v>35</v>
      </c>
      <c r="I9" s="95">
        <v>0.41</v>
      </c>
    </row>
    <row r="10" spans="1:9">
      <c r="A10" s="38">
        <v>41104557300000</v>
      </c>
      <c r="B10" s="39">
        <v>33390987640000</v>
      </c>
      <c r="C10" s="39">
        <v>7713569650000</v>
      </c>
      <c r="D10" s="39">
        <v>608280000000</v>
      </c>
      <c r="E10" s="39">
        <v>506657070000</v>
      </c>
      <c r="H10" s="104" t="s">
        <v>36</v>
      </c>
      <c r="I10" s="96">
        <v>3152.43</v>
      </c>
    </row>
    <row r="11" spans="1:9">
      <c r="A11" s="40">
        <v>0.28720000000000001</v>
      </c>
      <c r="B11" s="41">
        <v>0.21959999999999999</v>
      </c>
      <c r="C11" s="41">
        <v>0.69379999999999997</v>
      </c>
      <c r="D11" s="41">
        <v>0.26590000000000003</v>
      </c>
      <c r="E11" s="41">
        <v>0.30370000000000003</v>
      </c>
      <c r="H11" s="104" t="s">
        <v>37</v>
      </c>
      <c r="I11" s="95">
        <v>15.23</v>
      </c>
    </row>
    <row r="12" spans="1:9">
      <c r="A12" s="12" t="s">
        <v>38</v>
      </c>
      <c r="H12" s="104" t="s">
        <v>39</v>
      </c>
      <c r="I12" s="97">
        <v>6.5600000000000006E-2</v>
      </c>
    </row>
    <row r="13" spans="1:9">
      <c r="A13" s="7"/>
      <c r="C13" s="42" t="s">
        <v>40</v>
      </c>
      <c r="D13" s="42">
        <v>0.93</v>
      </c>
      <c r="E13" s="42" t="s">
        <v>41</v>
      </c>
      <c r="F13" s="42">
        <v>-0.74</v>
      </c>
      <c r="H13" s="104" t="s">
        <v>42</v>
      </c>
      <c r="I13" s="97">
        <v>-0.1706</v>
      </c>
    </row>
    <row r="14" spans="1:9">
      <c r="A14" s="7"/>
      <c r="C14" s="43" t="s">
        <v>43</v>
      </c>
      <c r="D14" s="43">
        <v>0.87</v>
      </c>
      <c r="E14" s="43" t="s">
        <v>43</v>
      </c>
      <c r="F14" s="43">
        <v>0.54</v>
      </c>
      <c r="H14" s="104" t="s">
        <v>44</v>
      </c>
      <c r="I14" s="97">
        <v>0.1167</v>
      </c>
    </row>
    <row r="15" spans="1:9">
      <c r="A15" s="44" t="s">
        <v>45</v>
      </c>
      <c r="B15" s="45" t="s">
        <v>46</v>
      </c>
      <c r="C15" s="46" t="s">
        <v>47</v>
      </c>
      <c r="D15" s="46" t="s">
        <v>48</v>
      </c>
      <c r="E15" s="46" t="s">
        <v>47</v>
      </c>
      <c r="F15" s="46" t="s">
        <v>49</v>
      </c>
      <c r="G15" s="93" t="s">
        <v>47</v>
      </c>
      <c r="H15" s="104" t="s">
        <v>50</v>
      </c>
      <c r="I15" s="98">
        <v>1153951620000</v>
      </c>
    </row>
    <row r="16" spans="1:9">
      <c r="A16" s="21">
        <v>44256</v>
      </c>
      <c r="B16" s="83">
        <v>28620</v>
      </c>
      <c r="C16" s="84"/>
      <c r="D16" s="85">
        <v>10081.27</v>
      </c>
      <c r="E16" s="84"/>
      <c r="F16" s="84">
        <v>260</v>
      </c>
      <c r="G16" s="86"/>
      <c r="H16" s="104" t="s">
        <v>51</v>
      </c>
      <c r="I16" s="97">
        <v>0.1341</v>
      </c>
    </row>
    <row r="17" spans="1:9">
      <c r="A17" s="23">
        <v>44348</v>
      </c>
      <c r="B17" s="87">
        <v>25000</v>
      </c>
      <c r="C17" s="1">
        <v>-12.65</v>
      </c>
      <c r="D17" s="24">
        <v>10968.81</v>
      </c>
      <c r="E17" s="1">
        <v>8.8000000000000007</v>
      </c>
      <c r="F17" s="1">
        <v>219</v>
      </c>
      <c r="G17" s="88">
        <v>-15.77</v>
      </c>
      <c r="H17" s="104" t="s">
        <v>52</v>
      </c>
      <c r="I17" s="98">
        <v>13706960758960</v>
      </c>
    </row>
    <row r="18" spans="1:9">
      <c r="A18" s="21">
        <v>44440</v>
      </c>
      <c r="B18" s="87">
        <v>24980</v>
      </c>
      <c r="C18" s="1">
        <v>-0.08</v>
      </c>
      <c r="D18" s="24">
        <v>11246.86</v>
      </c>
      <c r="E18" s="1">
        <v>2.5299999999999998</v>
      </c>
      <c r="F18" s="1">
        <v>284</v>
      </c>
      <c r="G18" s="88">
        <v>29.68</v>
      </c>
      <c r="H18" s="104" t="s">
        <v>53</v>
      </c>
      <c r="I18" s="98">
        <v>10715212378960</v>
      </c>
    </row>
    <row r="19" spans="1:9">
      <c r="A19" s="23">
        <v>44531</v>
      </c>
      <c r="B19" s="87">
        <v>22500</v>
      </c>
      <c r="C19" s="1">
        <v>-9.93</v>
      </c>
      <c r="D19" s="24">
        <v>11750.09</v>
      </c>
      <c r="E19" s="1">
        <v>4.47</v>
      </c>
      <c r="F19" s="1">
        <v>492</v>
      </c>
      <c r="G19" s="88">
        <v>73.239999999999995</v>
      </c>
      <c r="H19" s="104" t="s">
        <v>54</v>
      </c>
      <c r="I19" s="95">
        <v>9.3000000000000007</v>
      </c>
    </row>
    <row r="20" spans="1:9">
      <c r="A20" s="21">
        <v>44621</v>
      </c>
      <c r="B20" s="87">
        <v>22980</v>
      </c>
      <c r="C20" s="1">
        <v>2.13</v>
      </c>
      <c r="D20" s="24">
        <v>12094.17</v>
      </c>
      <c r="E20" s="1">
        <v>2.93</v>
      </c>
      <c r="F20" s="1">
        <v>464</v>
      </c>
      <c r="G20" s="88">
        <v>-5.69</v>
      </c>
      <c r="I20" s="88"/>
    </row>
    <row r="21" spans="1:9">
      <c r="A21" s="23">
        <v>44713</v>
      </c>
      <c r="B21" s="87">
        <v>29300</v>
      </c>
      <c r="C21" s="1">
        <v>27.5</v>
      </c>
      <c r="D21" s="24">
        <v>14278.94</v>
      </c>
      <c r="E21" s="1">
        <v>18.059999999999999</v>
      </c>
      <c r="F21" s="1">
        <v>305</v>
      </c>
      <c r="G21" s="88">
        <v>-34.270000000000003</v>
      </c>
      <c r="I21" s="88"/>
    </row>
    <row r="22" spans="1:9">
      <c r="A22" s="21">
        <v>44805</v>
      </c>
      <c r="B22" s="87">
        <v>33000</v>
      </c>
      <c r="C22" s="1">
        <v>12.63</v>
      </c>
      <c r="D22" s="24">
        <v>16039.61</v>
      </c>
      <c r="E22" s="1">
        <v>12.33</v>
      </c>
      <c r="F22" s="1">
        <v>240</v>
      </c>
      <c r="G22" s="88">
        <v>-21.31</v>
      </c>
      <c r="I22" s="9"/>
    </row>
    <row r="23" spans="1:9">
      <c r="A23" s="23">
        <v>44896</v>
      </c>
      <c r="B23" s="87">
        <v>33800</v>
      </c>
      <c r="C23" s="1">
        <v>2.42</v>
      </c>
      <c r="D23" s="24">
        <v>16690</v>
      </c>
      <c r="E23" s="1">
        <v>4.05</v>
      </c>
      <c r="F23" s="1">
        <v>201</v>
      </c>
      <c r="G23" s="88">
        <v>-16.25</v>
      </c>
      <c r="I23" s="9"/>
    </row>
    <row r="24" spans="1:9">
      <c r="A24" s="21">
        <v>44986</v>
      </c>
      <c r="B24" s="87">
        <v>37300</v>
      </c>
      <c r="C24" s="1">
        <v>10.36</v>
      </c>
      <c r="D24" s="24">
        <v>17871.78</v>
      </c>
      <c r="E24" s="1">
        <v>7.08</v>
      </c>
      <c r="F24" s="1">
        <v>173</v>
      </c>
      <c r="G24" s="88">
        <v>-13.93</v>
      </c>
      <c r="I24" s="9"/>
    </row>
    <row r="25" spans="1:9">
      <c r="A25" s="23">
        <v>45078</v>
      </c>
      <c r="B25" s="87">
        <v>38500</v>
      </c>
      <c r="C25" s="1">
        <v>3.22</v>
      </c>
      <c r="D25" s="24">
        <v>19115.87</v>
      </c>
      <c r="E25" s="1">
        <v>6.96</v>
      </c>
      <c r="F25" s="1">
        <v>217</v>
      </c>
      <c r="G25" s="88">
        <v>25.43</v>
      </c>
      <c r="I25" s="9"/>
    </row>
    <row r="26" spans="1:9">
      <c r="A26" s="21">
        <v>45170</v>
      </c>
      <c r="B26" s="87">
        <v>52000</v>
      </c>
      <c r="C26" s="1">
        <v>35.06</v>
      </c>
      <c r="D26" s="24">
        <v>21399.9</v>
      </c>
      <c r="E26" s="1">
        <v>11.95</v>
      </c>
      <c r="F26" s="1">
        <v>171</v>
      </c>
      <c r="G26" s="88">
        <v>-21.2</v>
      </c>
      <c r="I26" s="9"/>
    </row>
    <row r="27" spans="1:9">
      <c r="A27" s="23">
        <v>45261</v>
      </c>
      <c r="B27" s="87">
        <v>57900</v>
      </c>
      <c r="C27" s="1">
        <v>11.35</v>
      </c>
      <c r="D27" s="24">
        <v>21644.51</v>
      </c>
      <c r="E27" s="1">
        <v>1.1399999999999999</v>
      </c>
      <c r="F27" s="1">
        <v>165</v>
      </c>
      <c r="G27" s="88">
        <v>-3.51</v>
      </c>
      <c r="I27" s="9"/>
    </row>
    <row r="28" spans="1:9">
      <c r="A28" s="21">
        <v>45352</v>
      </c>
      <c r="B28" s="87">
        <v>54600</v>
      </c>
      <c r="C28" s="1">
        <v>-5.7</v>
      </c>
      <c r="D28" s="24">
        <v>25791.37</v>
      </c>
      <c r="E28" s="1">
        <v>19.16</v>
      </c>
      <c r="F28" s="1">
        <v>154</v>
      </c>
      <c r="G28" s="88">
        <v>-6.67</v>
      </c>
      <c r="I28" s="9"/>
    </row>
    <row r="29" spans="1:9">
      <c r="A29" s="27">
        <v>45413</v>
      </c>
      <c r="B29" s="89">
        <v>53260</v>
      </c>
      <c r="C29" s="90">
        <v>-2.4500000000000002</v>
      </c>
      <c r="D29" s="92">
        <v>27023.18</v>
      </c>
      <c r="E29" s="90">
        <v>4.78</v>
      </c>
      <c r="F29" s="90">
        <v>132</v>
      </c>
      <c r="G29" s="91">
        <v>-14.29</v>
      </c>
      <c r="I29" s="9"/>
    </row>
    <row r="30" spans="1:9">
      <c r="A30" s="82" t="s">
        <v>55</v>
      </c>
      <c r="B30" s="89">
        <v>48020</v>
      </c>
      <c r="C30" s="90">
        <v>-9.84</v>
      </c>
      <c r="D30" s="90"/>
      <c r="E30" s="90"/>
      <c r="F30" s="90"/>
      <c r="G30" s="91"/>
      <c r="H30" s="29"/>
      <c r="I30" s="26"/>
    </row>
  </sheetData>
  <mergeCells count="4">
    <mergeCell ref="A1:I1"/>
    <mergeCell ref="B5:C5"/>
    <mergeCell ref="A7:C7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Planilla Excel</dc:creator>
  <cp:keywords/>
  <dc:description/>
  <cp:lastModifiedBy>EDGAR ANDRES TIBAQUIRA BONILLA</cp:lastModifiedBy>
  <cp:revision/>
  <dcterms:created xsi:type="dcterms:W3CDTF">2019-04-16T13:21:11Z</dcterms:created>
  <dcterms:modified xsi:type="dcterms:W3CDTF">2024-05-16T14:14:38Z</dcterms:modified>
  <cp:category/>
  <cp:contentStatus/>
</cp:coreProperties>
</file>