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Desktop\LINA MAESTRIA\PROYECTO DE GRADO-DOCUMENTOS\ANEXOS\FINAL\"/>
    </mc:Choice>
  </mc:AlternateContent>
  <xr:revisionPtr revIDLastSave="0" documentId="13_ncr:1_{E7D78240-A355-4A0A-8B81-AABFDDFE6E7D}" xr6:coauthVersionLast="47" xr6:coauthVersionMax="47" xr10:uidLastSave="{00000000-0000-0000-0000-000000000000}"/>
  <bookViews>
    <workbookView xWindow="-120" yWindow="-120" windowWidth="20730" windowHeight="11160" tabRatio="804" activeTab="4" xr2:uid="{F96795E7-BCED-40DD-9A24-09DFC7C6CBC7}"/>
  </bookViews>
  <sheets>
    <sheet name="MATRIZ DE RIESGOS" sheetId="3" r:id="rId1"/>
    <sheet name="1. M. Probabilidad e Impacto" sheetId="6" r:id="rId2"/>
    <sheet name="2. RBS" sheetId="5" r:id="rId3"/>
    <sheet name="4. Matriz Tolerancia" sheetId="2" r:id="rId4"/>
    <sheet name="5. Análisis EMV" sheetId="8" r:id="rId5"/>
  </sheets>
  <definedNames>
    <definedName name="_xlnm._FilterDatabase" localSheetId="0" hidden="1">'MATRIZ DE RIESGOS'!$B$2:$M$2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3" l="1"/>
  <c r="H11" i="8"/>
  <c r="H9" i="8"/>
  <c r="H8" i="8"/>
  <c r="H7" i="8"/>
  <c r="G19" i="8"/>
  <c r="G18" i="8"/>
  <c r="G17" i="8"/>
  <c r="G16" i="8"/>
  <c r="G15" i="8"/>
  <c r="H10" i="8"/>
  <c r="C5" i="3"/>
  <c r="H15" i="3"/>
  <c r="H14" i="3"/>
  <c r="C15" i="3"/>
  <c r="C14" i="3"/>
  <c r="H22" i="3"/>
  <c r="H21" i="3"/>
  <c r="H20" i="3"/>
  <c r="H19" i="3"/>
  <c r="H18" i="3"/>
  <c r="H17" i="3"/>
  <c r="H16" i="3"/>
  <c r="H13" i="3"/>
  <c r="H12" i="3"/>
  <c r="H11" i="3"/>
  <c r="H10" i="3"/>
  <c r="H9" i="3"/>
  <c r="H8" i="3"/>
  <c r="H7" i="3"/>
  <c r="H6" i="3"/>
  <c r="H5" i="3"/>
  <c r="H4" i="3"/>
  <c r="H3" i="3"/>
  <c r="G20" i="8" l="1"/>
  <c r="C22" i="3"/>
  <c r="C21" i="3"/>
  <c r="C20" i="3"/>
  <c r="C19" i="3"/>
  <c r="C18" i="3"/>
  <c r="C17" i="3"/>
  <c r="C16" i="3"/>
  <c r="C13" i="3"/>
  <c r="C12" i="3"/>
  <c r="C11" i="3"/>
  <c r="C10" i="3"/>
  <c r="C9" i="3"/>
  <c r="C8" i="3"/>
  <c r="C7" i="3"/>
  <c r="C6" i="3"/>
  <c r="C4" i="3"/>
</calcChain>
</file>

<file path=xl/sharedStrings.xml><?xml version="1.0" encoding="utf-8"?>
<sst xmlns="http://schemas.openxmlformats.org/spreadsheetml/2006/main" count="326" uniqueCount="194">
  <si>
    <t>Escala</t>
  </si>
  <si>
    <t>Probabilidad</t>
  </si>
  <si>
    <t>Ambito</t>
  </si>
  <si>
    <t>Menor</t>
  </si>
  <si>
    <t>Moderado</t>
  </si>
  <si>
    <t>Mayor</t>
  </si>
  <si>
    <t>Critico</t>
  </si>
  <si>
    <t>Costo</t>
  </si>
  <si>
    <t>Calidad</t>
  </si>
  <si>
    <t>Cronograma</t>
  </si>
  <si>
    <t>Reputación</t>
  </si>
  <si>
    <t xml:space="preserve">Reducción notable de la calidad de la entrega </t>
  </si>
  <si>
    <t>Los resultados son inutilizables. Fuera de los limites de aceptación.</t>
  </si>
  <si>
    <t>Umbral / Tolerancia/ Apetito</t>
  </si>
  <si>
    <t>Cliente</t>
  </si>
  <si>
    <t>Gestor de Calidad</t>
  </si>
  <si>
    <t>Proveedor de materiales</t>
  </si>
  <si>
    <t>Proveedor de servicios profesionales</t>
  </si>
  <si>
    <t>Socio del Proyecto</t>
  </si>
  <si>
    <t>Gerente General</t>
  </si>
  <si>
    <t>Maestro de Obra</t>
  </si>
  <si>
    <t>Tolerancia</t>
  </si>
  <si>
    <t>Reputación con el cliente impactado. Solo a nivel de equipo local, la marca no se ve afectada</t>
  </si>
  <si>
    <t>Umbral</t>
  </si>
  <si>
    <t>Reputación con el cliente se ha visto moderadamente afectada. Gestor de Calidad debe intervenir para restaurar credibilidad</t>
  </si>
  <si>
    <t>Reputación con el cliente se ve muy afectada. La gerencia debe intervenir para restaurar credibilidad</t>
  </si>
  <si>
    <t>Criticas por parte de las principales partes interesadas. No aceptan conciliar</t>
  </si>
  <si>
    <t>Riesgos laborales</t>
  </si>
  <si>
    <t>Gerencia de Proyecto</t>
  </si>
  <si>
    <t>Se presenta el accidente donde el colaborador tiene lesiones serias y la propiedad resulta afectada. Con pérdida de dias.</t>
  </si>
  <si>
    <t xml:space="preserve"> Accidente grave que genera la incapacidad permanente o fallecimiento.</t>
  </si>
  <si>
    <t>Aviso. Se presenta el incidente sin que el colaborador tenga lesiones o la propiedad resulte afectada.</t>
  </si>
  <si>
    <t>Se presenta el incidente el colaborador tiene lesiones leves. La propiedad resulta afectada. Sin perdida de dias</t>
  </si>
  <si>
    <t>Diseño</t>
  </si>
  <si>
    <t>Ejecución del Servicio</t>
  </si>
  <si>
    <t>Aseguramiento del Servicio</t>
  </si>
  <si>
    <t>Aprobación del Trabajo</t>
  </si>
  <si>
    <t>Diagnóstico</t>
  </si>
  <si>
    <t>IMPACTO</t>
  </si>
  <si>
    <t>1 - 25 %</t>
  </si>
  <si>
    <t>26 - 55 %</t>
  </si>
  <si>
    <t>56 - 75 %</t>
  </si>
  <si>
    <t>&gt; 76</t>
  </si>
  <si>
    <t>PERT</t>
  </si>
  <si>
    <t>Lina Rodriguez</t>
  </si>
  <si>
    <t>Riesgos Laborales</t>
  </si>
  <si>
    <t>Accidentes Laborales durante el desarrollo del trabajo</t>
  </si>
  <si>
    <t xml:space="preserve">Reducción severa de la calidad de la entrega </t>
  </si>
  <si>
    <t>Incremento moderado de la duración prevista del proyecto, de dos a cuatro semanas</t>
  </si>
  <si>
    <t>Aumento menor de la duración del Proyecto. Menos de dos semanas</t>
  </si>
  <si>
    <t>Aumento importante de la duración del proyecto, entre cinco a siete semanas</t>
  </si>
  <si>
    <t>Aumento critico de la duración del proyecto, mayor a ocho semanas</t>
  </si>
  <si>
    <t>Alcance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</si>
  <si>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</si>
  <si>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</si>
  <si>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</si>
  <si>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</si>
  <si>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</si>
  <si>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</si>
  <si>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</si>
  <si>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</si>
  <si>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</si>
  <si>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</si>
  <si>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</si>
  <si>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</si>
  <si>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</si>
  <si>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</si>
  <si>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</si>
  <si>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</si>
  <si>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</si>
  <si>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</si>
  <si>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</si>
  <si>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</si>
  <si>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Afectación Insignificante en el rendimiento</t>
  </si>
  <si>
    <t xml:space="preserve">Los requerimientos por parte de los interesados no estan claramente definidos. </t>
  </si>
  <si>
    <t>Los objetivos y entregables del proyecto no estan claramente definidos.</t>
  </si>
  <si>
    <t>Los objetivos y entregables del proyecto no estan alineados con los requerimientos</t>
  </si>
  <si>
    <t>El proyecto no tiene un alcance definido debido a información incongruente.</t>
  </si>
  <si>
    <t>Falta de recurso humano para el desarrollo de las actividades</t>
  </si>
  <si>
    <t>No tener organizados y debidamente revisados los artefactos para diligenciar, con base en el estado actual de la vivienda.</t>
  </si>
  <si>
    <t>No se puede establecer el presupuesto total del proyecto</t>
  </si>
  <si>
    <t>Debido a que no hay claridad en los recursos que se van a necesitar</t>
  </si>
  <si>
    <t>No se establecen las duraciones o tiempo del proyecto</t>
  </si>
  <si>
    <t>&gt; 8</t>
  </si>
  <si>
    <t>Limitación de la Información</t>
  </si>
  <si>
    <t>Limitación de disponibilidad de Personal</t>
  </si>
  <si>
    <t>1 - 2</t>
  </si>
  <si>
    <t>3 - 6</t>
  </si>
  <si>
    <t>Incremento del precio de los materiales de construccón</t>
  </si>
  <si>
    <t>Revisar la información recolectada juiciosamente con base en los hallazgos</t>
  </si>
  <si>
    <t>Con base en los hallazgos del diagnóstico de la vivienda, revisar la información recolectada minuciosamente antes de presentarle la propuesta al cliente.</t>
  </si>
  <si>
    <t>ID</t>
  </si>
  <si>
    <t>Total</t>
  </si>
  <si>
    <t>P</t>
  </si>
  <si>
    <t>O</t>
  </si>
  <si>
    <t>ML</t>
  </si>
  <si>
    <t>EMV (PxI)</t>
  </si>
  <si>
    <t>&lt; 5,000.000</t>
  </si>
  <si>
    <t>Entre $5,000.000 - $9.000.000</t>
  </si>
  <si>
    <t>Entre $9,000.000 - $11.000.000</t>
  </si>
  <si>
    <t>&gt; $11.000.000</t>
  </si>
  <si>
    <t>Risk #</t>
  </si>
  <si>
    <t>4 Alto</t>
  </si>
  <si>
    <t>3 Mediano</t>
  </si>
  <si>
    <t>2 Bajo</t>
  </si>
  <si>
    <t>1 Muy Bajo</t>
  </si>
  <si>
    <t>No tener una cominicación clara con el cliente con base en los hallazgos en la vivienda</t>
  </si>
  <si>
    <t>Desconocimiento del trabajo a realizar. No se han establecido fechas de inicio y entrega.</t>
  </si>
  <si>
    <t xml:space="preserve">No se le presenta una propuesta atractiva al cliente la cual solucione los requerimientos de la vivienda. </t>
  </si>
  <si>
    <t>No se puede armar el equipo adecuado o que recursos propios o externos se van a requerir. Debido al no tener claro el alcance del Proyecto.</t>
  </si>
  <si>
    <t xml:space="preserve">Los precios de los materiales en el mercado fluctuan. Dependen de factores externos. </t>
  </si>
  <si>
    <t>No implementar el uso adeacuado de los elementos de protección personal.</t>
  </si>
  <si>
    <t>RIESGO #</t>
  </si>
  <si>
    <t>DESCRIPCIÓN DEL RIESGO</t>
  </si>
  <si>
    <t>FASE DE LA EDT EN LA QUE IMPACTA</t>
  </si>
  <si>
    <t>CATEGORIA DEL RIESGO</t>
  </si>
  <si>
    <t>PROBABILIDAD (1-4)</t>
  </si>
  <si>
    <t>IMPACTO (1-4)</t>
  </si>
  <si>
    <t>PRIORIDAD PxI</t>
  </si>
  <si>
    <t>FECHA DE IDENTIFICACIÓN</t>
  </si>
  <si>
    <t>CAUSA</t>
  </si>
  <si>
    <t>TIPO DE RESPUESTA</t>
  </si>
  <si>
    <t>PLAN DE RESPUESTA AL RIESGO</t>
  </si>
  <si>
    <t>No contar con la información necesaria o requerida para dcoumentarla</t>
  </si>
  <si>
    <t>Informe detallado de las inspecciones o auditorias de los trabajos</t>
  </si>
  <si>
    <t>No se identifican claramente los interesados del proyecto que estan involucrados directamente o no.</t>
  </si>
  <si>
    <t>RESPONSABLE DE MONITOREO</t>
  </si>
  <si>
    <t>CL</t>
  </si>
  <si>
    <t>GL</t>
  </si>
  <si>
    <t>PM</t>
  </si>
  <si>
    <t>PS</t>
  </si>
  <si>
    <t>SP</t>
  </si>
  <si>
    <t>G</t>
  </si>
  <si>
    <t>MO</t>
  </si>
  <si>
    <t>Stakeholders</t>
  </si>
  <si>
    <t>Mantenerlos ALTAMENTE informados e INVOLUCRADOS</t>
  </si>
  <si>
    <t>Mantenerlos Satisfechos con una apropiada comunicacione de la ejecucion del programa</t>
  </si>
  <si>
    <t>No perderlos de vista mantenerlos Informados</t>
  </si>
  <si>
    <t>Evitar</t>
  </si>
  <si>
    <t>Mitigar</t>
  </si>
  <si>
    <t>Transferir</t>
  </si>
  <si>
    <t>Aceptar</t>
  </si>
  <si>
    <t>A los riesgos bajos que son menores de 8 en el PxI no se les hace la evaluación cuantitativa. Sin embargo se estara monitoreando semanalmente</t>
  </si>
  <si>
    <t>A los riesgos bajos que son menores de 8 en el PxI no se les hace la evaluación cuantitativa. Sin embargo se estara monitoreando semanalmente.</t>
  </si>
  <si>
    <t>Riesgo Alto. Requiere Atención Inmediata y un plan de acción urgente.</t>
  </si>
  <si>
    <t>Inaceptable</t>
  </si>
  <si>
    <t>Aceptable</t>
  </si>
  <si>
    <t>Riesgo Medio. Necesita ser monitoreado semanalmente. Aplicar oportunas acciones correctivas o de mejora</t>
  </si>
  <si>
    <t>Riesgo Bajo. Se puede presentar el riesgo sin embargo, es posible que en la mayoria de veces se debe evitar sin necesidad de que ocurra.</t>
  </si>
  <si>
    <t>Respuesta Poder e Influencia</t>
  </si>
  <si>
    <t>Definir claramente el alcance del proyecto en cuanto a cronograma. Y tener en cuenta la reserva de contingencia sugerida.</t>
  </si>
  <si>
    <t>Definir claramente el alcance del proyecto en cuanto a costos. Y tener en cuenta la reserva de contingencia sugerida.</t>
  </si>
  <si>
    <t>Tener un porcentaje del 8% en el presupuesto de proyecto para ser utilizado para imprevistos</t>
  </si>
  <si>
    <t>Con base en la programación de los trabajos asignar previamente el recurso necesario para el desarrollo de ellas.</t>
  </si>
  <si>
    <t>Supervisar en sitio que el personal cumpla con el uso adecuado de los elemnetos de protección personal.</t>
  </si>
  <si>
    <t>DISEÑO DEL SERVICIO DEL MANTENIMIENTO LOCATIVO EN LA VIVIENDA</t>
  </si>
  <si>
    <t>Nivel 1</t>
  </si>
  <si>
    <t>Nivel 2</t>
  </si>
  <si>
    <t>1. Diagnóstico</t>
  </si>
  <si>
    <t>2. Diseño</t>
  </si>
  <si>
    <t>3. Aprobación del Trabajo</t>
  </si>
  <si>
    <t>4. Ejecución del Servicio</t>
  </si>
  <si>
    <t>5. Aseguramiento del Servicio</t>
  </si>
  <si>
    <t>6. Gerencia de Proyecto</t>
  </si>
  <si>
    <t>1.1 Información incompleta de cada uno de los estudios de la EDT</t>
  </si>
  <si>
    <t>1.2 Diagnóstico del estado actual de la vivienda con información incompleta</t>
  </si>
  <si>
    <t>1.3 Los requerimientos de la vivienda por relevancia no están definidos</t>
  </si>
  <si>
    <t>2.1 No se establecen las duraciones o tiempo de los trabajos</t>
  </si>
  <si>
    <t>2.2 No se establece el presupuesto total de los trabajos</t>
  </si>
  <si>
    <t>3.1 Desinterés por parte del cliente con base en la propuesta presentada</t>
  </si>
  <si>
    <t>3.2 La comunicación e información no es clara con los servicios contratados</t>
  </si>
  <si>
    <t>3.3 No se conocen los tipos de recursos que se necesitan para el desarrollo de las actividades</t>
  </si>
  <si>
    <t>4.1 Incumplimiento en la entrega por parte del proveedor de materiales</t>
  </si>
  <si>
    <t>4.2 Incremento del precio de los materiales de construcción</t>
  </si>
  <si>
    <t>4.3 Falta de recurso humano para el desarrollo de las actividades</t>
  </si>
  <si>
    <t>4.4 Accidentes laborales durante el desarrollo del trabajo</t>
  </si>
  <si>
    <t>4.5 Incumplimiento en la entrega de la documentación por parte del proveedor de servicios profesionales</t>
  </si>
  <si>
    <t>5.1 Oportunidades de mejora con base en los hallazgos durante las inspecciones y auditorias</t>
  </si>
  <si>
    <t>5.2 Prestación del servicio el cual no cumple con la calidad establecida en el proyecto</t>
  </si>
  <si>
    <t>5.3 Insatisfacción del cliente con los resultados con base en el servicio contratado</t>
  </si>
  <si>
    <t>6.1 Falencias en la Identificación de los interesados</t>
  </si>
  <si>
    <t>6.2 Fallas o faltantes en la planeación del proyecto</t>
  </si>
  <si>
    <t>6.3 Nivel de desempeño bajo con base en los entregables del proyecto</t>
  </si>
  <si>
    <t>6.4 No se cumple con la meta del proyecto</t>
  </si>
  <si>
    <t>Nivel 3</t>
  </si>
  <si>
    <t>1.1.1 Datos Insuficientes</t>
  </si>
  <si>
    <t>1.2.1 Datos Insuficientes</t>
  </si>
  <si>
    <t>1.3.1 El Diagnóstico no se hizo de forma juiciosa</t>
  </si>
  <si>
    <t>2.1.1 Datos Insuficientes</t>
  </si>
  <si>
    <t>2.2.1 Datos Insuficientes</t>
  </si>
  <si>
    <t>Dias</t>
  </si>
  <si>
    <t>Descripción de Riesgos</t>
  </si>
  <si>
    <t>Impacto</t>
  </si>
  <si>
    <t>Tiempo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</si>
</sst>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2" fontId="1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9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8" borderId="0" xfId="0" applyFont="1" applyFill="1" applyAlignment="1">
      <alignment vertical="center"/>
    </xf>
    <xf numFmtId="0" fontId="0" fillId="8" borderId="0" xfId="0" applyFill="1"/>
    <xf numFmtId="0" fontId="2" fillId="8" borderId="0" xfId="0" applyFont="1" applyFill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/>
    <xf numFmtId="0" fontId="8" fillId="4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right" vertical="center"/>
    </xf>
    <xf numFmtId="1" fontId="9" fillId="0" borderId="0" xfId="0" applyNumberFormat="1" applyFont="1" applyAlignment="1">
      <alignment horizontal="center" vertical="center"/>
    </xf>
    <xf numFmtId="0" fontId="11" fillId="9" borderId="0" xfId="1" applyFont="1" applyFill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300437FE-06D8-4430-BD0C-74CFE735BB83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53E5-C935-4937-B428-8DCDFABB9F4F}">
  <dimension ref="A2:X26"/>
  <sheetViews>
    <sheetView topLeftCell="A19" zoomScale="90" zoomScaleNormal="90" workbookViewId="0">
      <selection activeCell="G24" sqref="G24:I26"/>
    </sheetView>
  </sheetViews>
  <sheetFormatPr baseColWidth="10" defaultRowHeight="15" x14ac:dyDescent="0.25"/>
  <cols>
    <col min="1" max="1" width="4.7109375" style="1" customWidth="1"/>
    <col min="2" max="2" width="8.85546875" style="16" bestFit="1" customWidth="1"/>
    <col min="3" max="3" width="32.85546875" style="16" bestFit="1" customWidth="1"/>
    <col min="4" max="4" width="21.7109375" style="16" customWidth="1"/>
    <col min="5" max="5" width="18.7109375" style="16" customWidth="1"/>
    <col min="6" max="6" width="14.85546875" style="16" customWidth="1"/>
    <col min="7" max="7" width="14.7109375" style="16" customWidth="1"/>
    <col min="8" max="8" width="12.7109375" style="16" customWidth="1"/>
    <col min="9" max="9" width="30.85546875" style="18" customWidth="1"/>
    <col min="10" max="10" width="27.7109375" style="16" customWidth="1"/>
    <col min="11" max="12" width="19.7109375" style="16" customWidth="1"/>
    <col min="13" max="13" width="31.7109375" style="16" customWidth="1"/>
    <col min="15" max="15" width="20" bestFit="1" customWidth="1"/>
    <col min="16" max="16" width="2.7109375" customWidth="1"/>
    <col min="17" max="17" width="13.140625" bestFit="1" customWidth="1"/>
    <col min="19" max="19" width="25.7109375" customWidth="1"/>
    <col min="20" max="20" width="27.5703125" customWidth="1"/>
    <col min="21" max="21" width="10.5703125" bestFit="1" customWidth="1"/>
    <col min="22" max="22" width="20.42578125" bestFit="1" customWidth="1"/>
    <col min="23" max="23" width="14.5703125" bestFit="1" customWidth="1"/>
  </cols>
  <sheetData>
    <row r="2" spans="2:24" ht="25.5" x14ac:dyDescent="0.25">
      <c r="B2" s="60" t="s">
        <v>112</v>
      </c>
      <c r="C2" s="60" t="s">
        <v>113</v>
      </c>
      <c r="D2" s="60" t="s">
        <v>114</v>
      </c>
      <c r="E2" s="60" t="s">
        <v>115</v>
      </c>
      <c r="F2" s="60" t="s">
        <v>116</v>
      </c>
      <c r="G2" s="60" t="s">
        <v>117</v>
      </c>
      <c r="H2" s="61" t="s">
        <v>118</v>
      </c>
      <c r="I2" s="62" t="s">
        <v>119</v>
      </c>
      <c r="J2" s="60" t="s">
        <v>120</v>
      </c>
      <c r="K2" s="60" t="s">
        <v>126</v>
      </c>
      <c r="L2" s="60" t="s">
        <v>121</v>
      </c>
      <c r="M2" s="60" t="s">
        <v>122</v>
      </c>
      <c r="O2" s="9" t="s">
        <v>37</v>
      </c>
      <c r="P2" s="4"/>
      <c r="Q2" s="11" t="s">
        <v>52</v>
      </c>
      <c r="R2" s="14"/>
      <c r="X2" s="1"/>
    </row>
    <row r="3" spans="2:24" ht="63.75" x14ac:dyDescent="0.25">
      <c r="B3" s="16" t="s">
        <v>53</v>
      </c>
      <c r="C3" s="22" t="str">
        <f>'2. RBS'!C6</f>
        <v>1.1 Información incompleta de cada uno de los estudios de la EDT</v>
      </c>
      <c r="D3" s="16" t="s">
        <v>37</v>
      </c>
      <c r="E3" s="16" t="s">
        <v>52</v>
      </c>
      <c r="F3" s="16">
        <v>2</v>
      </c>
      <c r="G3" s="16">
        <v>3</v>
      </c>
      <c r="H3" s="33">
        <f>F3*G3</f>
        <v>6</v>
      </c>
      <c r="I3" s="18">
        <v>44758</v>
      </c>
      <c r="J3" s="14" t="s">
        <v>84</v>
      </c>
      <c r="K3" s="16" t="s">
        <v>44</v>
      </c>
      <c r="L3" s="16" t="s">
        <v>138</v>
      </c>
      <c r="M3" s="14" t="s">
        <v>142</v>
      </c>
      <c r="O3" s="9" t="s">
        <v>33</v>
      </c>
      <c r="Q3" s="11" t="s">
        <v>7</v>
      </c>
    </row>
    <row r="4" spans="2:24" ht="63.75" x14ac:dyDescent="0.25">
      <c r="B4" s="16" t="s">
        <v>54</v>
      </c>
      <c r="C4" s="22" t="str">
        <f>'2. RBS'!C7</f>
        <v>1.2 Diagnóstico del estado actual de la vivienda con información incompleta</v>
      </c>
      <c r="D4" s="16" t="s">
        <v>37</v>
      </c>
      <c r="E4" s="16" t="s">
        <v>52</v>
      </c>
      <c r="F4" s="16">
        <v>2</v>
      </c>
      <c r="G4" s="16">
        <v>3</v>
      </c>
      <c r="H4" s="33">
        <f t="shared" ref="H4:H22" si="0">F4*G4</f>
        <v>6</v>
      </c>
      <c r="I4" s="18">
        <v>44758</v>
      </c>
      <c r="J4" s="14" t="s">
        <v>79</v>
      </c>
      <c r="K4" s="16" t="s">
        <v>44</v>
      </c>
      <c r="L4" s="16" t="s">
        <v>138</v>
      </c>
      <c r="M4" s="14" t="s">
        <v>89</v>
      </c>
      <c r="O4" s="9" t="s">
        <v>36</v>
      </c>
      <c r="Q4" s="11" t="s">
        <v>8</v>
      </c>
      <c r="S4" s="14"/>
    </row>
    <row r="5" spans="2:24" ht="63.75" x14ac:dyDescent="0.25">
      <c r="B5" s="16" t="s">
        <v>55</v>
      </c>
      <c r="C5" s="22" t="str">
        <f>'2. RBS'!C8</f>
        <v>1.3 Los requerimientos de la vivienda por relevancia no están definidos</v>
      </c>
      <c r="D5" s="16" t="s">
        <v>37</v>
      </c>
      <c r="E5" s="16" t="s">
        <v>52</v>
      </c>
      <c r="F5" s="16">
        <v>2</v>
      </c>
      <c r="G5" s="16">
        <v>3</v>
      </c>
      <c r="H5" s="33">
        <f t="shared" si="0"/>
        <v>6</v>
      </c>
      <c r="I5" s="18">
        <v>44758</v>
      </c>
      <c r="J5" s="14" t="s">
        <v>106</v>
      </c>
      <c r="K5" s="16" t="s">
        <v>44</v>
      </c>
      <c r="L5" s="16" t="s">
        <v>138</v>
      </c>
      <c r="M5" s="14" t="s">
        <v>90</v>
      </c>
      <c r="O5" s="9" t="s">
        <v>34</v>
      </c>
      <c r="Q5" s="11" t="s">
        <v>9</v>
      </c>
    </row>
    <row r="6" spans="2:24" ht="51" x14ac:dyDescent="0.25">
      <c r="B6" s="43" t="s">
        <v>56</v>
      </c>
      <c r="C6" s="44" t="str">
        <f>'2. RBS'!F6</f>
        <v>2.1 No se establecen las duraciones o tiempo de los trabajos</v>
      </c>
      <c r="D6" s="43" t="s">
        <v>33</v>
      </c>
      <c r="E6" s="43" t="s">
        <v>52</v>
      </c>
      <c r="F6" s="43">
        <v>2</v>
      </c>
      <c r="G6" s="43">
        <v>4</v>
      </c>
      <c r="H6" s="45">
        <f t="shared" si="0"/>
        <v>8</v>
      </c>
      <c r="I6" s="46">
        <v>44758</v>
      </c>
      <c r="J6" s="47" t="s">
        <v>107</v>
      </c>
      <c r="K6" s="43" t="s">
        <v>44</v>
      </c>
      <c r="L6" s="43" t="s">
        <v>139</v>
      </c>
      <c r="M6" s="47" t="s">
        <v>150</v>
      </c>
      <c r="O6" s="9" t="s">
        <v>35</v>
      </c>
      <c r="Q6" s="11" t="s">
        <v>45</v>
      </c>
    </row>
    <row r="7" spans="2:24" ht="51" x14ac:dyDescent="0.25">
      <c r="B7" s="43" t="s">
        <v>57</v>
      </c>
      <c r="C7" s="44" t="str">
        <f>'2. RBS'!F7</f>
        <v>2.2 No se establece el presupuesto total de los trabajos</v>
      </c>
      <c r="D7" s="43" t="s">
        <v>33</v>
      </c>
      <c r="E7" s="43" t="s">
        <v>52</v>
      </c>
      <c r="F7" s="43">
        <v>2</v>
      </c>
      <c r="G7" s="43">
        <v>4</v>
      </c>
      <c r="H7" s="45">
        <f t="shared" si="0"/>
        <v>8</v>
      </c>
      <c r="I7" s="46">
        <v>44758</v>
      </c>
      <c r="J7" s="47" t="s">
        <v>81</v>
      </c>
      <c r="K7" s="43" t="s">
        <v>44</v>
      </c>
      <c r="L7" s="43" t="s">
        <v>139</v>
      </c>
      <c r="M7" s="47" t="s">
        <v>151</v>
      </c>
      <c r="O7" s="9" t="s">
        <v>28</v>
      </c>
      <c r="Q7" s="11" t="s">
        <v>10</v>
      </c>
    </row>
    <row r="8" spans="2:24" ht="63.75" x14ac:dyDescent="0.25">
      <c r="B8" s="16" t="s">
        <v>58</v>
      </c>
      <c r="C8" s="22" t="str">
        <f>'2. RBS'!I6</f>
        <v>3.1 Desinterés por parte del cliente con base en la propuesta presentada</v>
      </c>
      <c r="D8" s="16" t="s">
        <v>36</v>
      </c>
      <c r="E8" s="16" t="s">
        <v>10</v>
      </c>
      <c r="F8" s="16">
        <v>1</v>
      </c>
      <c r="G8" s="16">
        <v>2</v>
      </c>
      <c r="H8" s="33">
        <f t="shared" si="0"/>
        <v>2</v>
      </c>
      <c r="I8" s="18">
        <v>44758</v>
      </c>
      <c r="J8" s="14" t="s">
        <v>108</v>
      </c>
      <c r="K8" s="16" t="s">
        <v>44</v>
      </c>
      <c r="L8" s="16" t="s">
        <v>138</v>
      </c>
      <c r="M8" s="14" t="s">
        <v>142</v>
      </c>
      <c r="O8" s="10"/>
    </row>
    <row r="9" spans="2:24" ht="63.75" x14ac:dyDescent="0.25">
      <c r="B9" s="16" t="s">
        <v>59</v>
      </c>
      <c r="C9" s="22" t="str">
        <f>'2. RBS'!I7</f>
        <v>3.2 La comunicación e información no es clara con los servicios contratados</v>
      </c>
      <c r="D9" s="16" t="s">
        <v>36</v>
      </c>
      <c r="E9" s="16" t="s">
        <v>8</v>
      </c>
      <c r="F9" s="16">
        <v>1</v>
      </c>
      <c r="G9" s="16">
        <v>2</v>
      </c>
      <c r="H9" s="33">
        <f t="shared" si="0"/>
        <v>2</v>
      </c>
      <c r="I9" s="18">
        <v>44758</v>
      </c>
      <c r="K9" s="16" t="s">
        <v>44</v>
      </c>
      <c r="L9" s="16" t="s">
        <v>138</v>
      </c>
      <c r="M9" s="14" t="s">
        <v>142</v>
      </c>
    </row>
    <row r="10" spans="2:24" ht="63.75" x14ac:dyDescent="0.25">
      <c r="B10" s="16" t="s">
        <v>60</v>
      </c>
      <c r="C10" s="22" t="str">
        <f>'2. RBS'!I8</f>
        <v>3.3 No se conocen los tipos de recursos que se necesitan para el desarrollo de las actividades</v>
      </c>
      <c r="D10" s="16" t="s">
        <v>36</v>
      </c>
      <c r="E10" s="16" t="s">
        <v>52</v>
      </c>
      <c r="F10" s="16">
        <v>1</v>
      </c>
      <c r="G10" s="16">
        <v>2</v>
      </c>
      <c r="H10" s="33">
        <f t="shared" si="0"/>
        <v>2</v>
      </c>
      <c r="I10" s="18">
        <v>44758</v>
      </c>
      <c r="J10" s="14" t="s">
        <v>109</v>
      </c>
      <c r="K10" s="16" t="s">
        <v>44</v>
      </c>
      <c r="L10" s="16" t="s">
        <v>138</v>
      </c>
      <c r="M10" s="14" t="s">
        <v>142</v>
      </c>
    </row>
    <row r="11" spans="2:24" ht="63.75" x14ac:dyDescent="0.25">
      <c r="B11" s="16" t="s">
        <v>61</v>
      </c>
      <c r="C11" s="22" t="str">
        <f>'2. RBS'!L6</f>
        <v>4.1 Incumplimiento en la entrega por parte del proveedor de materiales</v>
      </c>
      <c r="D11" s="16" t="s">
        <v>34</v>
      </c>
      <c r="E11" s="16" t="s">
        <v>9</v>
      </c>
      <c r="F11" s="16">
        <v>1</v>
      </c>
      <c r="G11" s="16">
        <v>2</v>
      </c>
      <c r="H11" s="33">
        <f t="shared" si="0"/>
        <v>2</v>
      </c>
      <c r="I11" s="18">
        <v>44758</v>
      </c>
      <c r="K11" s="16" t="s">
        <v>44</v>
      </c>
      <c r="L11" s="16" t="s">
        <v>140</v>
      </c>
      <c r="M11" s="14" t="s">
        <v>142</v>
      </c>
    </row>
    <row r="12" spans="2:24" ht="54" customHeight="1" x14ac:dyDescent="0.25">
      <c r="B12" s="43" t="s">
        <v>62</v>
      </c>
      <c r="C12" s="44" t="str">
        <f>'2. RBS'!L7</f>
        <v>4.2 Incremento del precio de los materiales de construcción</v>
      </c>
      <c r="D12" s="43" t="s">
        <v>34</v>
      </c>
      <c r="E12" s="43" t="s">
        <v>7</v>
      </c>
      <c r="F12" s="43">
        <v>3</v>
      </c>
      <c r="G12" s="43">
        <v>3</v>
      </c>
      <c r="H12" s="45">
        <f t="shared" si="0"/>
        <v>9</v>
      </c>
      <c r="I12" s="46">
        <v>44758</v>
      </c>
      <c r="J12" s="47" t="s">
        <v>110</v>
      </c>
      <c r="K12" s="43" t="s">
        <v>44</v>
      </c>
      <c r="L12" s="43" t="s">
        <v>139</v>
      </c>
      <c r="M12" s="47" t="s">
        <v>152</v>
      </c>
    </row>
    <row r="13" spans="2:24" ht="51" x14ac:dyDescent="0.25">
      <c r="B13" s="43" t="s">
        <v>63</v>
      </c>
      <c r="C13" s="44" t="str">
        <f>'2. RBS'!L8</f>
        <v>4.3 Falta de recurso humano para el desarrollo de las actividades</v>
      </c>
      <c r="D13" s="43" t="s">
        <v>34</v>
      </c>
      <c r="E13" s="43" t="s">
        <v>52</v>
      </c>
      <c r="F13" s="43">
        <v>3</v>
      </c>
      <c r="G13" s="43">
        <v>3</v>
      </c>
      <c r="H13" s="45">
        <f t="shared" si="0"/>
        <v>9</v>
      </c>
      <c r="I13" s="46">
        <v>44758</v>
      </c>
      <c r="J13" s="47" t="s">
        <v>85</v>
      </c>
      <c r="K13" s="43" t="s">
        <v>44</v>
      </c>
      <c r="L13" s="43" t="s">
        <v>139</v>
      </c>
      <c r="M13" s="47" t="s">
        <v>153</v>
      </c>
    </row>
    <row r="14" spans="2:24" ht="51" customHeight="1" x14ac:dyDescent="0.25">
      <c r="B14" s="43" t="s">
        <v>64</v>
      </c>
      <c r="C14" s="44" t="str">
        <f>'2. RBS'!L9</f>
        <v>4.4 Accidentes laborales durante el desarrollo del trabajo</v>
      </c>
      <c r="D14" s="43" t="s">
        <v>34</v>
      </c>
      <c r="E14" s="43" t="s">
        <v>45</v>
      </c>
      <c r="F14" s="43">
        <v>3</v>
      </c>
      <c r="G14" s="43">
        <v>3</v>
      </c>
      <c r="H14" s="45">
        <f t="shared" si="0"/>
        <v>9</v>
      </c>
      <c r="I14" s="46">
        <v>44758</v>
      </c>
      <c r="J14" s="47" t="s">
        <v>111</v>
      </c>
      <c r="K14" s="43" t="s">
        <v>44</v>
      </c>
      <c r="L14" s="43" t="s">
        <v>138</v>
      </c>
      <c r="M14" s="47" t="s">
        <v>154</v>
      </c>
    </row>
    <row r="15" spans="2:24" ht="63" customHeight="1" x14ac:dyDescent="0.25">
      <c r="B15" s="16" t="s">
        <v>65</v>
      </c>
      <c r="C15" s="22" t="str">
        <f>'2. RBS'!L10</f>
        <v>4.5 Incumplimiento en la entrega de la documentación por parte del proveedor de servicios profesionales</v>
      </c>
      <c r="D15" s="16" t="s">
        <v>34</v>
      </c>
      <c r="E15" s="16" t="s">
        <v>9</v>
      </c>
      <c r="F15" s="16">
        <v>1</v>
      </c>
      <c r="G15" s="16">
        <v>2</v>
      </c>
      <c r="H15" s="33">
        <f t="shared" si="0"/>
        <v>2</v>
      </c>
      <c r="I15" s="18">
        <v>44758</v>
      </c>
      <c r="J15" s="14" t="s">
        <v>123</v>
      </c>
      <c r="K15" s="16" t="s">
        <v>44</v>
      </c>
      <c r="L15" s="16" t="s">
        <v>140</v>
      </c>
      <c r="M15" s="14" t="s">
        <v>142</v>
      </c>
    </row>
    <row r="16" spans="2:24" ht="63" customHeight="1" x14ac:dyDescent="0.25">
      <c r="B16" s="16" t="s">
        <v>66</v>
      </c>
      <c r="C16" s="22" t="str">
        <f>'2. RBS'!O6</f>
        <v>5.1 Oportunidades de mejora con base en los hallazgos durante las inspecciones y auditorias</v>
      </c>
      <c r="D16" s="14" t="s">
        <v>35</v>
      </c>
      <c r="E16" s="16" t="s">
        <v>8</v>
      </c>
      <c r="F16" s="16">
        <v>2</v>
      </c>
      <c r="G16" s="16">
        <v>2</v>
      </c>
      <c r="H16" s="33">
        <f t="shared" si="0"/>
        <v>4</v>
      </c>
      <c r="I16" s="18">
        <v>44758</v>
      </c>
      <c r="J16" s="14" t="s">
        <v>124</v>
      </c>
      <c r="K16" s="16" t="s">
        <v>44</v>
      </c>
      <c r="L16" s="16" t="s">
        <v>141</v>
      </c>
      <c r="M16" s="14" t="s">
        <v>142</v>
      </c>
    </row>
    <row r="17" spans="2:13" ht="63" customHeight="1" x14ac:dyDescent="0.25">
      <c r="B17" s="16" t="s">
        <v>67</v>
      </c>
      <c r="C17" s="25" t="str">
        <f>'2. RBS'!O7</f>
        <v>5.2 Prestación del servicio el cual no cumple con la calidad establecida en el proyecto</v>
      </c>
      <c r="D17" s="14" t="s">
        <v>35</v>
      </c>
      <c r="E17" s="16" t="s">
        <v>8</v>
      </c>
      <c r="F17" s="16">
        <v>2</v>
      </c>
      <c r="G17" s="16">
        <v>2</v>
      </c>
      <c r="H17" s="33">
        <f t="shared" si="0"/>
        <v>4</v>
      </c>
      <c r="I17" s="18">
        <v>44758</v>
      </c>
      <c r="K17" s="16" t="s">
        <v>44</v>
      </c>
      <c r="L17" s="16" t="s">
        <v>138</v>
      </c>
      <c r="M17" s="14" t="s">
        <v>142</v>
      </c>
    </row>
    <row r="18" spans="2:13" ht="63" customHeight="1" x14ac:dyDescent="0.25">
      <c r="B18" s="16" t="s">
        <v>68</v>
      </c>
      <c r="C18" s="22" t="str">
        <f>'2. RBS'!O8</f>
        <v>5.3 Insatisfacción del cliente con los resultados con base en el servicio contratado</v>
      </c>
      <c r="D18" s="14" t="s">
        <v>35</v>
      </c>
      <c r="E18" s="16" t="s">
        <v>10</v>
      </c>
      <c r="F18" s="16">
        <v>2</v>
      </c>
      <c r="G18" s="16">
        <v>2</v>
      </c>
      <c r="H18" s="33">
        <f t="shared" si="0"/>
        <v>4</v>
      </c>
      <c r="I18" s="18">
        <v>44758</v>
      </c>
      <c r="K18" s="16" t="s">
        <v>44</v>
      </c>
      <c r="L18" s="16" t="s">
        <v>138</v>
      </c>
      <c r="M18" s="14" t="s">
        <v>142</v>
      </c>
    </row>
    <row r="19" spans="2:13" ht="63" customHeight="1" x14ac:dyDescent="0.25">
      <c r="B19" s="16" t="s">
        <v>69</v>
      </c>
      <c r="C19" s="22" t="str">
        <f>'2. RBS'!R6</f>
        <v>6.1 Falencias en la Identificación de los interesados</v>
      </c>
      <c r="D19" s="16" t="s">
        <v>28</v>
      </c>
      <c r="E19" s="16" t="s">
        <v>52</v>
      </c>
      <c r="F19" s="16">
        <v>2</v>
      </c>
      <c r="G19" s="16">
        <v>3</v>
      </c>
      <c r="H19" s="33">
        <f t="shared" si="0"/>
        <v>6</v>
      </c>
      <c r="I19" s="18">
        <v>44758</v>
      </c>
      <c r="J19" s="14" t="s">
        <v>125</v>
      </c>
      <c r="K19" s="16" t="s">
        <v>44</v>
      </c>
      <c r="L19" s="16" t="s">
        <v>138</v>
      </c>
      <c r="M19" s="14" t="s">
        <v>142</v>
      </c>
    </row>
    <row r="20" spans="2:13" ht="63" customHeight="1" x14ac:dyDescent="0.25">
      <c r="B20" s="16" t="s">
        <v>70</v>
      </c>
      <c r="C20" s="22" t="str">
        <f>'2. RBS'!R7</f>
        <v>6.2 Fallas o faltantes en la planeación del proyecto</v>
      </c>
      <c r="D20" s="16" t="s">
        <v>28</v>
      </c>
      <c r="E20" s="16" t="s">
        <v>52</v>
      </c>
      <c r="F20" s="16">
        <v>2</v>
      </c>
      <c r="G20" s="16">
        <v>3</v>
      </c>
      <c r="H20" s="33">
        <f t="shared" si="0"/>
        <v>6</v>
      </c>
      <c r="I20" s="18">
        <v>44758</v>
      </c>
      <c r="K20" s="16" t="s">
        <v>44</v>
      </c>
      <c r="L20" s="16" t="s">
        <v>138</v>
      </c>
      <c r="M20" s="14" t="s">
        <v>142</v>
      </c>
    </row>
    <row r="21" spans="2:13" ht="63" customHeight="1" x14ac:dyDescent="0.25">
      <c r="B21" s="16" t="s">
        <v>71</v>
      </c>
      <c r="C21" s="25" t="str">
        <f>'2. RBS'!R8</f>
        <v>6.3 Nivel de desempeño bajo con base en los entregables del proyecto</v>
      </c>
      <c r="D21" s="16" t="s">
        <v>28</v>
      </c>
      <c r="E21" s="16" t="s">
        <v>10</v>
      </c>
      <c r="F21" s="16">
        <v>2</v>
      </c>
      <c r="G21" s="16">
        <v>2</v>
      </c>
      <c r="H21" s="33">
        <f t="shared" si="0"/>
        <v>4</v>
      </c>
      <c r="I21" s="18">
        <v>44758</v>
      </c>
      <c r="K21" s="16" t="s">
        <v>44</v>
      </c>
      <c r="L21" s="16" t="s">
        <v>138</v>
      </c>
      <c r="M21" s="14" t="s">
        <v>142</v>
      </c>
    </row>
    <row r="22" spans="2:13" ht="63" customHeight="1" thickBot="1" x14ac:dyDescent="0.3">
      <c r="B22" s="34" t="s">
        <v>72</v>
      </c>
      <c r="C22" s="35" t="str">
        <f>'2. RBS'!R9</f>
        <v>6.4 No se cumple con la meta del proyecto</v>
      </c>
      <c r="D22" s="34" t="s">
        <v>28</v>
      </c>
      <c r="E22" s="34" t="s">
        <v>52</v>
      </c>
      <c r="F22" s="34">
        <v>2</v>
      </c>
      <c r="G22" s="34">
        <v>3</v>
      </c>
      <c r="H22" s="36">
        <f t="shared" si="0"/>
        <v>6</v>
      </c>
      <c r="I22" s="37">
        <v>44758</v>
      </c>
      <c r="J22" s="34"/>
      <c r="K22" s="34" t="s">
        <v>44</v>
      </c>
      <c r="L22" s="34" t="s">
        <v>138</v>
      </c>
      <c r="M22" s="38" t="s">
        <v>143</v>
      </c>
    </row>
    <row r="23" spans="2:13" ht="15.75" thickTop="1" x14ac:dyDescent="0.25"/>
    <row r="24" spans="2:13" ht="38.25" x14ac:dyDescent="0.25">
      <c r="G24" s="48" t="s">
        <v>145</v>
      </c>
      <c r="H24" s="49" t="s">
        <v>83</v>
      </c>
      <c r="I24" s="50" t="s">
        <v>144</v>
      </c>
    </row>
    <row r="25" spans="2:13" ht="58.5" customHeight="1" x14ac:dyDescent="0.25">
      <c r="G25" s="51" t="s">
        <v>4</v>
      </c>
      <c r="H25" s="52" t="s">
        <v>87</v>
      </c>
      <c r="I25" s="50" t="s">
        <v>147</v>
      </c>
    </row>
    <row r="26" spans="2:13" ht="66" customHeight="1" x14ac:dyDescent="0.25">
      <c r="G26" s="53" t="s">
        <v>146</v>
      </c>
      <c r="H26" s="52" t="s">
        <v>86</v>
      </c>
      <c r="I26" s="50" t="s">
        <v>148</v>
      </c>
    </row>
  </sheetData>
  <phoneticPr fontId="7" type="noConversion"/>
  <dataValidations disablePrompts="1" count="2">
    <dataValidation type="list" allowBlank="1" showInputMessage="1" showErrorMessage="1" sqref="D3:D22" xr:uid="{6C9FD623-E117-494C-8671-042A8E5D3DD1}">
      <formula1>$O$2:$O$7</formula1>
    </dataValidation>
    <dataValidation type="list" allowBlank="1" showInputMessage="1" showErrorMessage="1" sqref="E3:E22" xr:uid="{F9DF886F-D355-4201-AFCE-A2F0B66CA761}">
      <formula1>$Q$2:$Q$7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5690-B584-4CEB-B4A0-1FDAB88FA7A3}">
  <dimension ref="B3:K16"/>
  <sheetViews>
    <sheetView zoomScale="90" zoomScaleNormal="90" workbookViewId="0">
      <selection activeCell="G7" sqref="G7"/>
    </sheetView>
  </sheetViews>
  <sheetFormatPr baseColWidth="10" defaultRowHeight="15" x14ac:dyDescent="0.25"/>
  <cols>
    <col min="2" max="2" width="5.7109375" style="8" customWidth="1"/>
    <col min="3" max="3" width="13.7109375" style="1" customWidth="1"/>
    <col min="4" max="4" width="15.7109375" style="1" customWidth="1"/>
    <col min="5" max="8" width="30.7109375" style="1" customWidth="1"/>
    <col min="9" max="9" width="8.7109375" style="1" customWidth="1"/>
    <col min="10" max="11" width="11.42578125" style="1"/>
    <col min="13" max="16" width="24.85546875" customWidth="1"/>
  </cols>
  <sheetData>
    <row r="3" spans="2:8" x14ac:dyDescent="0.25">
      <c r="C3" s="65" t="s">
        <v>0</v>
      </c>
      <c r="D3" s="65" t="s">
        <v>1</v>
      </c>
      <c r="E3" s="2"/>
      <c r="F3" s="2"/>
      <c r="G3" s="2"/>
      <c r="H3" s="2"/>
    </row>
    <row r="4" spans="2:8" x14ac:dyDescent="0.25">
      <c r="B4" s="12"/>
      <c r="C4" s="2" t="s">
        <v>102</v>
      </c>
      <c r="D4" s="3" t="s">
        <v>42</v>
      </c>
      <c r="E4" s="51">
        <v>4</v>
      </c>
      <c r="F4" s="48">
        <v>8</v>
      </c>
      <c r="G4" s="48">
        <v>12</v>
      </c>
      <c r="H4" s="48">
        <v>16</v>
      </c>
    </row>
    <row r="5" spans="2:8" x14ac:dyDescent="0.25">
      <c r="B5" s="12"/>
      <c r="C5" s="2" t="s">
        <v>103</v>
      </c>
      <c r="D5" s="3" t="s">
        <v>41</v>
      </c>
      <c r="E5" s="51">
        <v>3</v>
      </c>
      <c r="F5" s="51">
        <v>6</v>
      </c>
      <c r="G5" s="48">
        <v>9</v>
      </c>
      <c r="H5" s="48">
        <v>12</v>
      </c>
    </row>
    <row r="6" spans="2:8" x14ac:dyDescent="0.25">
      <c r="B6" s="12"/>
      <c r="C6" s="2" t="s">
        <v>104</v>
      </c>
      <c r="D6" s="3" t="s">
        <v>40</v>
      </c>
      <c r="E6" s="53">
        <v>2</v>
      </c>
      <c r="F6" s="51">
        <v>4</v>
      </c>
      <c r="G6" s="51">
        <v>6</v>
      </c>
      <c r="H6" s="48">
        <v>8</v>
      </c>
    </row>
    <row r="7" spans="2:8" x14ac:dyDescent="0.25">
      <c r="B7" s="12"/>
      <c r="C7" s="2" t="s">
        <v>105</v>
      </c>
      <c r="D7" s="3" t="s">
        <v>39</v>
      </c>
      <c r="E7" s="53">
        <v>1</v>
      </c>
      <c r="F7" s="53">
        <v>2</v>
      </c>
      <c r="G7" s="51">
        <v>3</v>
      </c>
      <c r="H7" s="51">
        <v>4</v>
      </c>
    </row>
    <row r="8" spans="2:8" x14ac:dyDescent="0.25">
      <c r="C8" s="66" t="s">
        <v>2</v>
      </c>
      <c r="D8" s="66"/>
      <c r="E8" s="66" t="s">
        <v>38</v>
      </c>
      <c r="F8" s="66"/>
      <c r="G8" s="66"/>
      <c r="H8" s="66"/>
    </row>
    <row r="9" spans="2:8" x14ac:dyDescent="0.25">
      <c r="C9" s="66"/>
      <c r="D9" s="66"/>
      <c r="E9" s="65">
        <v>1</v>
      </c>
      <c r="F9" s="65">
        <v>2</v>
      </c>
      <c r="G9" s="65">
        <v>3</v>
      </c>
      <c r="H9" s="65">
        <v>4</v>
      </c>
    </row>
    <row r="10" spans="2:8" x14ac:dyDescent="0.25">
      <c r="C10" s="66"/>
      <c r="D10" s="66"/>
      <c r="E10" s="65" t="s">
        <v>3</v>
      </c>
      <c r="F10" s="65" t="s">
        <v>4</v>
      </c>
      <c r="G10" s="65" t="s">
        <v>5</v>
      </c>
      <c r="H10" s="65" t="s">
        <v>6</v>
      </c>
    </row>
    <row r="11" spans="2:8" ht="69.75" customHeight="1" x14ac:dyDescent="0.25">
      <c r="C11" s="67" t="s">
        <v>52</v>
      </c>
      <c r="D11" s="67"/>
      <c r="E11" s="68" t="s">
        <v>74</v>
      </c>
      <c r="F11" s="68" t="s">
        <v>75</v>
      </c>
      <c r="G11" s="68" t="s">
        <v>76</v>
      </c>
      <c r="H11" s="68" t="s">
        <v>77</v>
      </c>
    </row>
    <row r="12" spans="2:8" x14ac:dyDescent="0.25">
      <c r="C12" s="67" t="s">
        <v>7</v>
      </c>
      <c r="D12" s="67"/>
      <c r="E12" s="68" t="s">
        <v>97</v>
      </c>
      <c r="F12" s="68" t="s">
        <v>98</v>
      </c>
      <c r="G12" s="68" t="s">
        <v>99</v>
      </c>
      <c r="H12" s="68" t="s">
        <v>100</v>
      </c>
    </row>
    <row r="13" spans="2:8" ht="69.75" customHeight="1" x14ac:dyDescent="0.25">
      <c r="C13" s="67" t="s">
        <v>8</v>
      </c>
      <c r="D13" s="67"/>
      <c r="E13" s="68" t="s">
        <v>73</v>
      </c>
      <c r="F13" s="68" t="s">
        <v>11</v>
      </c>
      <c r="G13" s="68" t="s">
        <v>47</v>
      </c>
      <c r="H13" s="68" t="s">
        <v>12</v>
      </c>
    </row>
    <row r="14" spans="2:8" ht="69.75" customHeight="1" x14ac:dyDescent="0.25">
      <c r="C14" s="67" t="s">
        <v>9</v>
      </c>
      <c r="D14" s="67"/>
      <c r="E14" s="68" t="s">
        <v>49</v>
      </c>
      <c r="F14" s="68" t="s">
        <v>48</v>
      </c>
      <c r="G14" s="68" t="s">
        <v>50</v>
      </c>
      <c r="H14" s="68" t="s">
        <v>51</v>
      </c>
    </row>
    <row r="15" spans="2:8" ht="69.75" customHeight="1" x14ac:dyDescent="0.25">
      <c r="C15" s="69" t="s">
        <v>27</v>
      </c>
      <c r="D15" s="69"/>
      <c r="E15" s="68" t="s">
        <v>31</v>
      </c>
      <c r="F15" s="68" t="s">
        <v>32</v>
      </c>
      <c r="G15" s="68" t="s">
        <v>29</v>
      </c>
      <c r="H15" s="68" t="s">
        <v>30</v>
      </c>
    </row>
    <row r="16" spans="2:8" ht="69.75" customHeight="1" x14ac:dyDescent="0.25">
      <c r="C16" s="67" t="s">
        <v>10</v>
      </c>
      <c r="D16" s="67"/>
      <c r="E16" s="68" t="s">
        <v>22</v>
      </c>
      <c r="F16" s="68" t="s">
        <v>24</v>
      </c>
      <c r="G16" s="68" t="s">
        <v>25</v>
      </c>
      <c r="H16" s="68" t="s">
        <v>26</v>
      </c>
    </row>
  </sheetData>
  <mergeCells count="8">
    <mergeCell ref="C16:D16"/>
    <mergeCell ref="C14:D14"/>
    <mergeCell ref="C15:D15"/>
    <mergeCell ref="E8:H8"/>
    <mergeCell ref="C8:D10"/>
    <mergeCell ref="C11:D11"/>
    <mergeCell ref="C12:D12"/>
    <mergeCell ref="C13:D1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3B1F-CA28-4BFD-B578-BBCAE5AADE77}">
  <dimension ref="B3:S19"/>
  <sheetViews>
    <sheetView zoomScale="80" zoomScaleNormal="80" workbookViewId="0">
      <selection activeCell="A9" sqref="A9"/>
    </sheetView>
  </sheetViews>
  <sheetFormatPr baseColWidth="10" defaultRowHeight="15" x14ac:dyDescent="0.25"/>
  <cols>
    <col min="1" max="1" width="6.7109375" style="27" customWidth="1"/>
    <col min="2" max="2" width="13.5703125" style="26" customWidth="1"/>
    <col min="3" max="3" width="14.7109375" style="26" customWidth="1"/>
    <col min="4" max="4" width="13.7109375" style="26" customWidth="1"/>
    <col min="5" max="5" width="4.7109375" style="26" customWidth="1"/>
    <col min="6" max="6" width="14.7109375" style="26" customWidth="1"/>
    <col min="7" max="7" width="13.7109375" style="26" customWidth="1"/>
    <col min="8" max="8" width="4.7109375" style="26" customWidth="1"/>
    <col min="9" max="10" width="24.7109375" style="26" customWidth="1"/>
    <col min="11" max="11" width="4.7109375" style="26" customWidth="1"/>
    <col min="12" max="13" width="24.7109375" style="26" customWidth="1"/>
    <col min="14" max="14" width="4.7109375" style="32" customWidth="1"/>
    <col min="15" max="15" width="29.28515625" style="32" bestFit="1" customWidth="1"/>
    <col min="16" max="16" width="29.28515625" style="32" customWidth="1"/>
    <col min="17" max="17" width="4.7109375" style="32" customWidth="1"/>
    <col min="18" max="19" width="24.7109375" style="32" customWidth="1"/>
    <col min="20" max="16384" width="11.42578125" style="27"/>
  </cols>
  <sheetData>
    <row r="3" spans="2:19" x14ac:dyDescent="0.25">
      <c r="C3" s="63" t="s">
        <v>155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2:19" x14ac:dyDescent="0.25"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6"/>
      <c r="O4" s="26"/>
      <c r="P4" s="26"/>
      <c r="Q4" s="26"/>
      <c r="R4" s="26"/>
      <c r="S4" s="26"/>
    </row>
    <row r="5" spans="2:19" ht="30" x14ac:dyDescent="0.25">
      <c r="B5" s="57" t="s">
        <v>156</v>
      </c>
      <c r="C5" s="29" t="s">
        <v>158</v>
      </c>
      <c r="D5" s="57" t="s">
        <v>184</v>
      </c>
      <c r="E5" s="28"/>
      <c r="F5" s="29" t="s">
        <v>159</v>
      </c>
      <c r="G5" s="57" t="s">
        <v>184</v>
      </c>
      <c r="H5" s="28"/>
      <c r="I5" s="58" t="s">
        <v>160</v>
      </c>
      <c r="J5" s="57" t="s">
        <v>184</v>
      </c>
      <c r="K5" s="28"/>
      <c r="L5" s="58" t="s">
        <v>161</v>
      </c>
      <c r="M5" s="57" t="s">
        <v>184</v>
      </c>
      <c r="N5" s="26"/>
      <c r="O5" s="58" t="s">
        <v>162</v>
      </c>
      <c r="P5" s="57" t="s">
        <v>184</v>
      </c>
      <c r="Q5" s="26"/>
      <c r="R5" s="29" t="s">
        <v>163</v>
      </c>
      <c r="S5" s="57" t="s">
        <v>184</v>
      </c>
    </row>
    <row r="6" spans="2:19" ht="105" customHeight="1" x14ac:dyDescent="0.25">
      <c r="B6" s="57" t="s">
        <v>157</v>
      </c>
      <c r="C6" s="59" t="s">
        <v>164</v>
      </c>
      <c r="D6" s="59" t="s">
        <v>185</v>
      </c>
      <c r="F6" s="59" t="s">
        <v>167</v>
      </c>
      <c r="G6" s="59" t="s">
        <v>188</v>
      </c>
      <c r="I6" s="59" t="s">
        <v>169</v>
      </c>
      <c r="J6" s="59"/>
      <c r="L6" s="59" t="s">
        <v>172</v>
      </c>
      <c r="M6" s="59"/>
      <c r="N6" s="26"/>
      <c r="O6" s="59" t="s">
        <v>177</v>
      </c>
      <c r="P6" s="59"/>
      <c r="Q6" s="26"/>
      <c r="R6" s="59" t="s">
        <v>180</v>
      </c>
      <c r="S6" s="59"/>
    </row>
    <row r="7" spans="2:19" ht="108" customHeight="1" x14ac:dyDescent="0.25">
      <c r="C7" s="59" t="s">
        <v>165</v>
      </c>
      <c r="D7" s="59" t="s">
        <v>186</v>
      </c>
      <c r="F7" s="59" t="s">
        <v>168</v>
      </c>
      <c r="G7" s="59" t="s">
        <v>189</v>
      </c>
      <c r="I7" s="59" t="s">
        <v>170</v>
      </c>
      <c r="J7" s="59"/>
      <c r="L7" s="59" t="s">
        <v>173</v>
      </c>
      <c r="M7" s="59"/>
      <c r="N7" s="26"/>
      <c r="O7" s="59" t="s">
        <v>178</v>
      </c>
      <c r="P7" s="59"/>
      <c r="Q7" s="26"/>
      <c r="R7" s="59" t="s">
        <v>181</v>
      </c>
      <c r="S7" s="59"/>
    </row>
    <row r="8" spans="2:19" ht="99.75" x14ac:dyDescent="0.25">
      <c r="C8" s="59" t="s">
        <v>166</v>
      </c>
      <c r="D8" s="59" t="s">
        <v>187</v>
      </c>
      <c r="I8" s="59" t="s">
        <v>171</v>
      </c>
      <c r="J8" s="59"/>
      <c r="L8" s="59" t="s">
        <v>174</v>
      </c>
      <c r="M8" s="59"/>
      <c r="N8" s="26"/>
      <c r="O8" s="59" t="s">
        <v>179</v>
      </c>
      <c r="P8" s="59"/>
      <c r="Q8" s="26"/>
      <c r="R8" s="59" t="s">
        <v>182</v>
      </c>
      <c r="S8" s="59"/>
    </row>
    <row r="9" spans="2:19" ht="42.75" x14ac:dyDescent="0.25">
      <c r="L9" s="59" t="s">
        <v>175</v>
      </c>
      <c r="M9" s="59"/>
      <c r="N9" s="26"/>
      <c r="Q9" s="26"/>
      <c r="R9" s="59" t="s">
        <v>183</v>
      </c>
      <c r="S9" s="59"/>
    </row>
    <row r="10" spans="2:19" ht="71.25" x14ac:dyDescent="0.25">
      <c r="C10" s="30"/>
      <c r="D10" s="30"/>
      <c r="F10" s="31"/>
      <c r="G10" s="31"/>
      <c r="I10" s="31"/>
      <c r="J10" s="31"/>
      <c r="L10" s="59" t="s">
        <v>176</v>
      </c>
      <c r="M10" s="59"/>
      <c r="N10" s="26"/>
      <c r="O10" s="26"/>
      <c r="P10" s="26"/>
      <c r="Q10" s="26"/>
      <c r="R10" s="26"/>
      <c r="S10" s="26"/>
    </row>
    <row r="11" spans="2:19" x14ac:dyDescent="0.25">
      <c r="F11" s="31"/>
      <c r="G11" s="31"/>
      <c r="N11" s="26"/>
      <c r="Q11" s="26"/>
    </row>
    <row r="12" spans="2:19" x14ac:dyDescent="0.25">
      <c r="C12" s="30"/>
      <c r="D12" s="30"/>
      <c r="F12" s="31"/>
      <c r="G12" s="31"/>
      <c r="I12" s="31"/>
      <c r="J12" s="31"/>
      <c r="L12" s="31"/>
      <c r="M12" s="31"/>
    </row>
    <row r="13" spans="2:19" x14ac:dyDescent="0.25">
      <c r="C13" s="30"/>
      <c r="D13" s="30"/>
      <c r="F13" s="31"/>
      <c r="G13" s="31"/>
      <c r="I13" s="30"/>
      <c r="J13" s="30"/>
    </row>
    <row r="14" spans="2:19" x14ac:dyDescent="0.25">
      <c r="C14" s="30"/>
      <c r="D14" s="30"/>
      <c r="F14" s="31"/>
      <c r="G14" s="31"/>
      <c r="I14" s="31"/>
      <c r="J14" s="31"/>
      <c r="L14" s="31"/>
      <c r="M14" s="31"/>
    </row>
    <row r="15" spans="2:19" x14ac:dyDescent="0.25">
      <c r="C15" s="30"/>
      <c r="D15" s="30"/>
      <c r="F15" s="31"/>
      <c r="G15" s="31"/>
      <c r="I15" s="31"/>
      <c r="J15" s="31"/>
    </row>
    <row r="16" spans="2:19" x14ac:dyDescent="0.25">
      <c r="C16" s="30"/>
      <c r="D16" s="30"/>
      <c r="F16" s="31"/>
      <c r="G16" s="31"/>
      <c r="I16" s="31"/>
      <c r="J16" s="31"/>
      <c r="L16" s="31"/>
      <c r="M16" s="31"/>
    </row>
    <row r="18" spans="14:19" s="26" customFormat="1" ht="14.25" x14ac:dyDescent="0.2">
      <c r="N18" s="32"/>
      <c r="O18" s="32"/>
      <c r="P18" s="32"/>
      <c r="Q18" s="32"/>
      <c r="R18" s="32"/>
      <c r="S18" s="32"/>
    </row>
    <row r="19" spans="14:19" s="26" customFormat="1" ht="14.25" x14ac:dyDescent="0.2">
      <c r="N19" s="32"/>
      <c r="O19" s="32"/>
      <c r="P19" s="32"/>
      <c r="Q19" s="32"/>
      <c r="R19" s="32"/>
      <c r="S19" s="32"/>
    </row>
  </sheetData>
  <mergeCells count="1">
    <mergeCell ref="C3:S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0D6D-7CCC-4406-A5AF-06700B84AAF5}">
  <dimension ref="B2:H11"/>
  <sheetViews>
    <sheetView topLeftCell="A5" workbookViewId="0">
      <selection activeCell="B2" sqref="B2:F9"/>
    </sheetView>
  </sheetViews>
  <sheetFormatPr baseColWidth="10" defaultRowHeight="15" x14ac:dyDescent="0.25"/>
  <cols>
    <col min="2" max="2" width="5.85546875" style="1" customWidth="1"/>
    <col min="3" max="3" width="35.85546875" style="13" bestFit="1" customWidth="1"/>
    <col min="4" max="6" width="18.7109375" style="13" customWidth="1"/>
    <col min="8" max="8" width="13.140625" bestFit="1" customWidth="1"/>
    <col min="9" max="9" width="15.28515625" bestFit="1" customWidth="1"/>
  </cols>
  <sheetData>
    <row r="2" spans="2:8" ht="25.5" x14ac:dyDescent="0.25">
      <c r="B2" s="39" t="s">
        <v>91</v>
      </c>
      <c r="C2" s="39" t="s">
        <v>134</v>
      </c>
      <c r="D2" s="41" t="s">
        <v>13</v>
      </c>
      <c r="E2" s="41" t="s">
        <v>2</v>
      </c>
      <c r="F2" s="41" t="s">
        <v>149</v>
      </c>
    </row>
    <row r="3" spans="2:8" ht="51" x14ac:dyDescent="0.25">
      <c r="B3" s="5" t="s">
        <v>132</v>
      </c>
      <c r="C3" s="6" t="s">
        <v>19</v>
      </c>
      <c r="D3" s="5" t="s">
        <v>21</v>
      </c>
      <c r="E3" s="5" t="s">
        <v>10</v>
      </c>
      <c r="F3" s="42" t="s">
        <v>135</v>
      </c>
      <c r="G3" s="54"/>
      <c r="H3" s="11" t="s">
        <v>52</v>
      </c>
    </row>
    <row r="4" spans="2:8" ht="76.5" x14ac:dyDescent="0.25">
      <c r="B4" s="5" t="s">
        <v>131</v>
      </c>
      <c r="C4" s="6" t="s">
        <v>18</v>
      </c>
      <c r="D4" s="5" t="s">
        <v>21</v>
      </c>
      <c r="E4" s="5" t="s">
        <v>7</v>
      </c>
      <c r="F4" s="42" t="s">
        <v>136</v>
      </c>
      <c r="G4" s="54"/>
      <c r="H4" s="11" t="s">
        <v>7</v>
      </c>
    </row>
    <row r="5" spans="2:8" ht="76.5" x14ac:dyDescent="0.25">
      <c r="B5" s="5" t="s">
        <v>128</v>
      </c>
      <c r="C5" s="6" t="s">
        <v>15</v>
      </c>
      <c r="D5" s="5" t="s">
        <v>21</v>
      </c>
      <c r="E5" s="5" t="s">
        <v>8</v>
      </c>
      <c r="F5" s="42" t="s">
        <v>136</v>
      </c>
      <c r="G5" s="54"/>
      <c r="H5" s="11" t="s">
        <v>8</v>
      </c>
    </row>
    <row r="6" spans="2:8" ht="51" x14ac:dyDescent="0.25">
      <c r="B6" s="5" t="s">
        <v>127</v>
      </c>
      <c r="C6" s="6" t="s">
        <v>14</v>
      </c>
      <c r="D6" s="5" t="s">
        <v>23</v>
      </c>
      <c r="E6" s="5" t="s">
        <v>8</v>
      </c>
      <c r="F6" s="42" t="s">
        <v>135</v>
      </c>
      <c r="G6" s="54"/>
      <c r="H6" s="11" t="s">
        <v>9</v>
      </c>
    </row>
    <row r="7" spans="2:8" ht="76.5" x14ac:dyDescent="0.25">
      <c r="B7" s="5" t="s">
        <v>133</v>
      </c>
      <c r="C7" s="6" t="s">
        <v>20</v>
      </c>
      <c r="D7" s="5" t="s">
        <v>23</v>
      </c>
      <c r="E7" s="5" t="s">
        <v>7</v>
      </c>
      <c r="F7" s="42" t="s">
        <v>136</v>
      </c>
      <c r="G7" s="54"/>
      <c r="H7" s="11" t="s">
        <v>45</v>
      </c>
    </row>
    <row r="8" spans="2:8" ht="76.5" x14ac:dyDescent="0.25">
      <c r="B8" s="5" t="s">
        <v>129</v>
      </c>
      <c r="C8" s="6" t="s">
        <v>16</v>
      </c>
      <c r="D8" s="5" t="s">
        <v>23</v>
      </c>
      <c r="E8" s="5" t="s">
        <v>7</v>
      </c>
      <c r="F8" s="42" t="s">
        <v>136</v>
      </c>
      <c r="G8" s="54"/>
      <c r="H8" s="11" t="s">
        <v>10</v>
      </c>
    </row>
    <row r="9" spans="2:8" ht="38.25" x14ac:dyDescent="0.25">
      <c r="B9" s="5" t="s">
        <v>130</v>
      </c>
      <c r="C9" s="6" t="s">
        <v>17</v>
      </c>
      <c r="D9" s="5" t="s">
        <v>23</v>
      </c>
      <c r="E9" s="5" t="s">
        <v>7</v>
      </c>
      <c r="F9" s="42" t="s">
        <v>137</v>
      </c>
      <c r="G9" s="54"/>
    </row>
    <row r="11" spans="2:8" x14ac:dyDescent="0.25">
      <c r="C11"/>
      <c r="D11"/>
    </row>
  </sheetData>
  <dataValidations count="1">
    <dataValidation type="list" allowBlank="1" showInputMessage="1" showErrorMessage="1" sqref="E3:E9" xr:uid="{17C1F2CC-648B-47E5-8C46-4980CB97AC10}">
      <formula1>$H$3:$H$8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12F11-6BB6-4F88-8E61-1C5FE48717B7}">
  <dimension ref="B2:I20"/>
  <sheetViews>
    <sheetView tabSelected="1" zoomScale="90" zoomScaleNormal="90" workbookViewId="0">
      <selection activeCell="G20" sqref="D14:G20"/>
    </sheetView>
  </sheetViews>
  <sheetFormatPr baseColWidth="10" defaultRowHeight="15" x14ac:dyDescent="0.25"/>
  <cols>
    <col min="1" max="1" width="5.85546875" customWidth="1"/>
    <col min="2" max="2" width="6.7109375" style="13" customWidth="1"/>
    <col min="3" max="3" width="56.140625" style="13" bestFit="1" customWidth="1"/>
    <col min="4" max="4" width="6.7109375" style="13" bestFit="1" customWidth="1"/>
    <col min="5" max="5" width="15.42578125" style="13" bestFit="1" customWidth="1"/>
    <col min="6" max="6" width="14.7109375" style="13" customWidth="1"/>
    <col min="7" max="7" width="11.42578125" style="13"/>
    <col min="8" max="8" width="14.7109375" style="13" customWidth="1"/>
  </cols>
  <sheetData>
    <row r="2" spans="2:9" x14ac:dyDescent="0.25">
      <c r="B2" s="15"/>
      <c r="G2" s="16"/>
      <c r="H2" s="16"/>
    </row>
    <row r="3" spans="2:9" x14ac:dyDescent="0.25">
      <c r="B3" s="24"/>
      <c r="C3" s="24"/>
      <c r="D3" s="24"/>
    </row>
    <row r="4" spans="2:9" x14ac:dyDescent="0.25">
      <c r="B4" s="16"/>
    </row>
    <row r="5" spans="2:9" x14ac:dyDescent="0.25">
      <c r="B5" s="15"/>
      <c r="E5" s="64" t="s">
        <v>190</v>
      </c>
      <c r="F5" s="64"/>
      <c r="G5" s="64"/>
      <c r="H5" s="64"/>
    </row>
    <row r="6" spans="2:9" x14ac:dyDescent="0.25">
      <c r="C6" s="39" t="s">
        <v>191</v>
      </c>
      <c r="D6" s="39" t="s">
        <v>101</v>
      </c>
      <c r="E6" s="39" t="s">
        <v>93</v>
      </c>
      <c r="F6" s="41" t="s">
        <v>95</v>
      </c>
      <c r="G6" s="39" t="s">
        <v>94</v>
      </c>
      <c r="H6" s="39" t="s">
        <v>43</v>
      </c>
    </row>
    <row r="7" spans="2:9" x14ac:dyDescent="0.25">
      <c r="C7" s="7" t="s">
        <v>82</v>
      </c>
      <c r="D7" s="40" t="s">
        <v>56</v>
      </c>
      <c r="E7" s="5">
        <v>15</v>
      </c>
      <c r="F7" s="5">
        <v>7</v>
      </c>
      <c r="G7" s="20">
        <v>10</v>
      </c>
      <c r="H7" s="21">
        <f>(E7+(4*F7)+G7)/6</f>
        <v>8.8333333333333339</v>
      </c>
    </row>
    <row r="8" spans="2:9" x14ac:dyDescent="0.25">
      <c r="C8" s="7" t="s">
        <v>80</v>
      </c>
      <c r="D8" s="40" t="s">
        <v>57</v>
      </c>
      <c r="E8" s="5">
        <v>15</v>
      </c>
      <c r="F8" s="5">
        <v>7</v>
      </c>
      <c r="G8" s="5">
        <v>12</v>
      </c>
      <c r="H8" s="21">
        <f>(E8+(4*F8)+G8)/6</f>
        <v>9.1666666666666661</v>
      </c>
    </row>
    <row r="9" spans="2:9" x14ac:dyDescent="0.25">
      <c r="C9" s="7" t="s">
        <v>88</v>
      </c>
      <c r="D9" s="40" t="s">
        <v>62</v>
      </c>
      <c r="E9" s="5">
        <v>14</v>
      </c>
      <c r="F9" s="5">
        <v>7</v>
      </c>
      <c r="G9" s="5">
        <v>10</v>
      </c>
      <c r="H9" s="21">
        <f>(E9+(4*F9)+G9)/6</f>
        <v>8.6666666666666661</v>
      </c>
    </row>
    <row r="10" spans="2:9" x14ac:dyDescent="0.25">
      <c r="C10" s="7" t="s">
        <v>78</v>
      </c>
      <c r="D10" s="40" t="s">
        <v>63</v>
      </c>
      <c r="E10" s="5">
        <v>8</v>
      </c>
      <c r="F10" s="5">
        <v>3</v>
      </c>
      <c r="G10" s="5">
        <v>5</v>
      </c>
      <c r="H10" s="21">
        <f t="shared" ref="H10" si="0">(E10+(4*F10)+G10)/6</f>
        <v>4.166666666666667</v>
      </c>
    </row>
    <row r="11" spans="2:9" x14ac:dyDescent="0.25">
      <c r="C11" s="7" t="s">
        <v>46</v>
      </c>
      <c r="D11" s="40" t="s">
        <v>64</v>
      </c>
      <c r="E11" s="5">
        <v>10</v>
      </c>
      <c r="F11" s="5">
        <v>6</v>
      </c>
      <c r="G11" s="5">
        <v>8</v>
      </c>
      <c r="H11" s="21">
        <f>(E11+(4*F11)+G11)/6</f>
        <v>7</v>
      </c>
    </row>
    <row r="12" spans="2:9" x14ac:dyDescent="0.25">
      <c r="G12" s="55"/>
      <c r="H12" s="56"/>
    </row>
    <row r="13" spans="2:9" x14ac:dyDescent="0.25">
      <c r="C13" s="22"/>
      <c r="D13" s="22"/>
    </row>
    <row r="14" spans="2:9" x14ac:dyDescent="0.25">
      <c r="D14" s="39" t="s">
        <v>101</v>
      </c>
      <c r="E14" s="39" t="s">
        <v>1</v>
      </c>
      <c r="F14" s="39" t="s">
        <v>192</v>
      </c>
      <c r="G14" s="39" t="s">
        <v>96</v>
      </c>
      <c r="I14" s="10"/>
    </row>
    <row r="15" spans="2:9" x14ac:dyDescent="0.25">
      <c r="D15" s="40" t="s">
        <v>56</v>
      </c>
      <c r="E15" s="17">
        <v>0.76</v>
      </c>
      <c r="F15" s="20">
        <v>8.8333333333333339</v>
      </c>
      <c r="G15" s="20">
        <f>0.76*F15</f>
        <v>6.7133333333333338</v>
      </c>
      <c r="I15" s="10"/>
    </row>
    <row r="16" spans="2:9" ht="30" customHeight="1" x14ac:dyDescent="0.25">
      <c r="D16" s="40" t="s">
        <v>57</v>
      </c>
      <c r="E16" s="17">
        <v>0.76</v>
      </c>
      <c r="F16" s="20">
        <v>9.1666666666666661</v>
      </c>
      <c r="G16" s="20">
        <f t="shared" ref="G16:G19" si="1">0.76*F16</f>
        <v>6.9666666666666659</v>
      </c>
      <c r="I16" s="25"/>
    </row>
    <row r="17" spans="4:7" x14ac:dyDescent="0.25">
      <c r="D17" s="40" t="s">
        <v>62</v>
      </c>
      <c r="E17" s="17">
        <v>0.76</v>
      </c>
      <c r="F17" s="20">
        <v>8.6666666666666661</v>
      </c>
      <c r="G17" s="20">
        <f t="shared" si="1"/>
        <v>6.586666666666666</v>
      </c>
    </row>
    <row r="18" spans="4:7" x14ac:dyDescent="0.25">
      <c r="D18" s="40" t="s">
        <v>63</v>
      </c>
      <c r="E18" s="17">
        <v>0.76</v>
      </c>
      <c r="F18" s="20">
        <v>4.166666666666667</v>
      </c>
      <c r="G18" s="20">
        <f t="shared" si="1"/>
        <v>3.166666666666667</v>
      </c>
    </row>
    <row r="19" spans="4:7" x14ac:dyDescent="0.25">
      <c r="D19" s="40" t="s">
        <v>64</v>
      </c>
      <c r="E19" s="17">
        <v>0.76</v>
      </c>
      <c r="F19" s="20">
        <v>7</v>
      </c>
      <c r="G19" s="20">
        <f t="shared" si="1"/>
        <v>5.32</v>
      </c>
    </row>
    <row r="20" spans="4:7" x14ac:dyDescent="0.25">
      <c r="E20" s="19" t="s">
        <v>193</v>
      </c>
      <c r="F20" s="23" t="s">
        <v>92</v>
      </c>
      <c r="G20" s="21">
        <f>SUM(G15:G19)</f>
        <v>28.753333333333334</v>
      </c>
    </row>
  </sheetData>
  <mergeCells count="1">
    <mergeCell ref="E5:H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MATRIZ DE RIESGOS</vt:lpstr>
      <vt:lpstr>1. M. Probabilidad e Impacto</vt:lpstr>
      <vt:lpstr>2. RBS</vt:lpstr>
      <vt:lpstr>4. Matriz Tolerancia</vt:lpstr>
      <vt:lpstr>5. Análisis EMV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2022-07-09T13:17:37Z</dcterms:created>
  <dcterms:modified xsi:type="dcterms:W3CDTF">2023-01-06T02:46:55Z</dcterms:modified>
</cp:coreProperties>
</file>