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6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8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9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Proyecto de Investigación_Alianza Pacifico\"/>
    </mc:Choice>
  </mc:AlternateContent>
  <xr:revisionPtr revIDLastSave="0" documentId="13_ncr:1_{51B49DC6-A092-4F79-A080-BCC9E7F28B55}" xr6:coauthVersionLast="47" xr6:coauthVersionMax="47" xr10:uidLastSave="{00000000-0000-0000-0000-000000000000}"/>
  <bookViews>
    <workbookView xWindow="-120" yWindow="-120" windowWidth="20730" windowHeight="11310" tabRatio="869" firstSheet="11" activeTab="2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6" sheetId="6" r:id="rId5"/>
    <sheet name="Hoja5" sheetId="7" r:id="rId6"/>
    <sheet name="Hoja7" sheetId="8" r:id="rId7"/>
    <sheet name="Hoja8" sheetId="9" r:id="rId8"/>
    <sheet name="Hoja9" sheetId="10" r:id="rId9"/>
    <sheet name="Hoja10" sheetId="11" r:id="rId10"/>
    <sheet name="Hoja11" sheetId="12" r:id="rId11"/>
    <sheet name="Hoja12" sheetId="13" r:id="rId12"/>
    <sheet name="Hoja13" sheetId="16" r:id="rId13"/>
    <sheet name="Hoja14" sheetId="15" r:id="rId14"/>
    <sheet name="Hoja15" sheetId="17" r:id="rId15"/>
    <sheet name="Hoja16" sheetId="18" r:id="rId16"/>
    <sheet name="Hoja17" sheetId="19" r:id="rId17"/>
    <sheet name="Hoja18" sheetId="20" r:id="rId18"/>
    <sheet name="Hoja19" sheetId="21" r:id="rId19"/>
    <sheet name="Hoja20" sheetId="22" r:id="rId20"/>
    <sheet name="Hoja21" sheetId="23" r:id="rId21"/>
  </sheets>
  <externalReferences>
    <externalReference r:id="rId22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22" l="1"/>
  <c r="I4" i="22"/>
  <c r="H4" i="22"/>
  <c r="G4" i="22"/>
  <c r="F4" i="22"/>
  <c r="E4" i="22"/>
  <c r="D4" i="22"/>
  <c r="C4" i="22"/>
  <c r="C9" i="21"/>
  <c r="C8" i="21"/>
  <c r="B6" i="20"/>
  <c r="D4" i="20"/>
  <c r="C4" i="20"/>
  <c r="B19" i="19"/>
  <c r="D18" i="19"/>
  <c r="B18" i="19"/>
  <c r="B7" i="19"/>
  <c r="B6" i="19"/>
  <c r="E4" i="19"/>
  <c r="D4" i="19"/>
  <c r="C4" i="19"/>
  <c r="D7" i="18"/>
  <c r="D6" i="18"/>
  <c r="D5" i="18"/>
  <c r="D4" i="18"/>
  <c r="D3" i="18"/>
  <c r="F18" i="17"/>
  <c r="E18" i="17"/>
  <c r="D18" i="17"/>
  <c r="C18" i="17"/>
  <c r="F12" i="17"/>
  <c r="E12" i="17"/>
  <c r="D12" i="17"/>
  <c r="C12" i="17"/>
  <c r="F6" i="17"/>
  <c r="E6" i="17"/>
  <c r="D6" i="17"/>
  <c r="C6" i="17"/>
  <c r="E8" i="15"/>
  <c r="D8" i="15"/>
  <c r="C8" i="15"/>
  <c r="E7" i="15"/>
  <c r="E6" i="15"/>
  <c r="E5" i="15"/>
  <c r="E4" i="15"/>
  <c r="C10" i="16"/>
  <c r="E5" i="16"/>
  <c r="D5" i="16"/>
  <c r="B10" i="12"/>
  <c r="Q4" i="10"/>
  <c r="P4" i="10"/>
  <c r="O4" i="10"/>
  <c r="N4" i="10"/>
  <c r="M4" i="10"/>
  <c r="L4" i="10"/>
  <c r="K4" i="10"/>
  <c r="J4" i="10"/>
  <c r="I4" i="10"/>
  <c r="H4" i="10"/>
  <c r="G4" i="10"/>
  <c r="F4" i="10"/>
  <c r="E4" i="10"/>
  <c r="D4" i="10"/>
  <c r="C4" i="10"/>
  <c r="C15" i="7"/>
  <c r="B8" i="7"/>
  <c r="D11" i="4"/>
  <c r="K4" i="2"/>
  <c r="J4" i="2"/>
  <c r="I4" i="2"/>
  <c r="H4" i="2"/>
  <c r="G4" i="2"/>
  <c r="F4" i="2"/>
  <c r="E4" i="2"/>
  <c r="D4" i="2"/>
  <c r="C4" i="2"/>
  <c r="B4" i="2"/>
</calcChain>
</file>

<file path=xl/sharedStrings.xml><?xml version="1.0" encoding="utf-8"?>
<sst xmlns="http://schemas.openxmlformats.org/spreadsheetml/2006/main" count="132" uniqueCount="110">
  <si>
    <t>Colombia</t>
  </si>
  <si>
    <t>México</t>
  </si>
  <si>
    <t>Chile</t>
  </si>
  <si>
    <t>Salida de Colombianos</t>
  </si>
  <si>
    <t>% Variación Anual</t>
  </si>
  <si>
    <t>Perú</t>
  </si>
  <si>
    <t>Negocios</t>
  </si>
  <si>
    <t>Estudios</t>
  </si>
  <si>
    <t>Visita a familiares y amigos</t>
  </si>
  <si>
    <t>Salud y atención médica</t>
  </si>
  <si>
    <t>Vacaciones y ocio</t>
  </si>
  <si>
    <t>Otros motivos</t>
  </si>
  <si>
    <t>Ocio</t>
  </si>
  <si>
    <t>Salud</t>
  </si>
  <si>
    <t>Educación</t>
  </si>
  <si>
    <t>Otros</t>
  </si>
  <si>
    <t>Mexico</t>
  </si>
  <si>
    <t>Peru</t>
  </si>
  <si>
    <t>Total de Turistas que llegan al pais</t>
  </si>
  <si>
    <t>% Motivo de Viaje (Negocios)</t>
  </si>
  <si>
    <t>Total de Turistas de Negocios</t>
  </si>
  <si>
    <t>Pais</t>
  </si>
  <si>
    <t>Aporte PIB global (Billones de dólares)</t>
  </si>
  <si>
    <t>Crecimiento porcentual</t>
  </si>
  <si>
    <t>Contribución al PIB Global</t>
  </si>
  <si>
    <t>LAS AMERICAS</t>
  </si>
  <si>
    <t>2021*</t>
  </si>
  <si>
    <t>Eventos corporativos y Reuniones de Negocios</t>
  </si>
  <si>
    <t>Conferencias, convenciones y congresos</t>
  </si>
  <si>
    <t>Ferias comerciales</t>
  </si>
  <si>
    <t>Viajes de incentivos</t>
  </si>
  <si>
    <t>Pospuestas</t>
  </si>
  <si>
    <t>Virtuales</t>
  </si>
  <si>
    <t>Canceladas</t>
  </si>
  <si>
    <t>Hidridas</t>
  </si>
  <si>
    <t>Reubicadas</t>
  </si>
  <si>
    <t xml:space="preserve">País </t>
  </si>
  <si>
    <t xml:space="preserve">Colombia </t>
  </si>
  <si>
    <t>Total</t>
  </si>
  <si>
    <t>Estimado ingresos USD por eventos ICCA realizados (2019)</t>
  </si>
  <si>
    <t>Estimado pérdidas USD por eventos ICCA afectados (2020)</t>
  </si>
  <si>
    <t>Variación %</t>
  </si>
  <si>
    <t>Diferencia estimada anual</t>
  </si>
  <si>
    <t>Año</t>
  </si>
  <si>
    <t>No. Visitantes</t>
  </si>
  <si>
    <t>Variacion Porcentual</t>
  </si>
  <si>
    <t>Tipo de Centro Turístico</t>
  </si>
  <si>
    <t xml:space="preserve"> Centros Turísticos</t>
  </si>
  <si>
    <t>PLAYAS</t>
  </si>
  <si>
    <t>Cabo San Lucas</t>
  </si>
  <si>
    <t>Centros Turísticos en Playas</t>
  </si>
  <si>
    <t>Cancún</t>
  </si>
  <si>
    <t>Centros Turísticos Urbanos</t>
  </si>
  <si>
    <t>Ixtapa Zihuatanejo</t>
  </si>
  <si>
    <t>San José del Cabo</t>
  </si>
  <si>
    <t>Zona Corredor los Cabos</t>
  </si>
  <si>
    <t>URBANOS</t>
  </si>
  <si>
    <t>Ciudad Juárez</t>
  </si>
  <si>
    <t>Tijuana</t>
  </si>
  <si>
    <t>Ciudad de México</t>
  </si>
  <si>
    <t>Guadalajara</t>
  </si>
  <si>
    <t>Monterrey</t>
  </si>
  <si>
    <t>TOTAL GENERAL</t>
  </si>
  <si>
    <t>Europa</t>
  </si>
  <si>
    <t>Asia y el Pacífico</t>
  </si>
  <si>
    <t>Américas</t>
  </si>
  <si>
    <t>África</t>
  </si>
  <si>
    <t>Medio Oriente</t>
  </si>
  <si>
    <t>2022*</t>
  </si>
  <si>
    <t>Crecimiento % anual**</t>
  </si>
  <si>
    <t>Visitantes no residentes</t>
  </si>
  <si>
    <t>Enero (P)</t>
  </si>
  <si>
    <t>Febrero (P)</t>
  </si>
  <si>
    <t>Marzo (P)</t>
  </si>
  <si>
    <t>Abril (P)</t>
  </si>
  <si>
    <t>Mayo (P)</t>
  </si>
  <si>
    <t>Junio (P)</t>
  </si>
  <si>
    <t>Julio (P)</t>
  </si>
  <si>
    <t>Agosto (P)</t>
  </si>
  <si>
    <t>Septiembre (P)</t>
  </si>
  <si>
    <t>Octubre (Pr)</t>
  </si>
  <si>
    <t>Noviembre (Pr)</t>
  </si>
  <si>
    <t>Diciembre (Pr)</t>
  </si>
  <si>
    <t>SUBTOTAL</t>
  </si>
  <si>
    <t>Variación % 22-19</t>
  </si>
  <si>
    <t>Variación % 22-20</t>
  </si>
  <si>
    <t>TOTAL AÑO 2019</t>
  </si>
  <si>
    <t>PRIMER SEMESTRE</t>
  </si>
  <si>
    <t>SEGUNDO SEMESTRE</t>
  </si>
  <si>
    <t>Llegada de Turistas Extranjeros</t>
  </si>
  <si>
    <t>2021-2019</t>
  </si>
  <si>
    <t>2022**</t>
  </si>
  <si>
    <t>ene</t>
  </si>
  <si>
    <t>feb</t>
  </si>
  <si>
    <t>mar</t>
  </si>
  <si>
    <t>abr</t>
  </si>
  <si>
    <t>may</t>
  </si>
  <si>
    <t>jun</t>
  </si>
  <si>
    <t>jul</t>
  </si>
  <si>
    <t>ago</t>
  </si>
  <si>
    <t xml:space="preserve">sep </t>
  </si>
  <si>
    <t>oct</t>
  </si>
  <si>
    <t>nov</t>
  </si>
  <si>
    <t>dic</t>
  </si>
  <si>
    <t>Ene-Jun</t>
  </si>
  <si>
    <t>Viajeros</t>
  </si>
  <si>
    <t>% Var.</t>
  </si>
  <si>
    <t>Llegada de Turistas</t>
  </si>
  <si>
    <t xml:space="preserve">México </t>
  </si>
  <si>
    <t>ene-jun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</si>
</sst>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0.0%"/>
    <numFmt numFmtId="166" formatCode="#,##0.0"/>
    <numFmt numFmtId="167" formatCode="#,##0.000"/>
    <numFmt numFmtId="168" formatCode="_-[$USD]\ * #,##0_-;\-[$USD]\ * #,##0_-;_-[$USD]\ * &quot;-&quot;_-;_-@_-"/>
    <numFmt numFmtId="169" formatCode="0.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3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166" fontId="0" fillId="0" borderId="6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8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10" fontId="0" fillId="0" borderId="1" xfId="0" applyNumberFormat="1" applyBorder="1"/>
    <xf numFmtId="0" fontId="2" fillId="0" borderId="13" xfId="0" applyFont="1" applyBorder="1"/>
    <xf numFmtId="168" fontId="0" fillId="0" borderId="0" xfId="0" applyNumberFormat="1"/>
    <xf numFmtId="0" fontId="2" fillId="3" borderId="13" xfId="0" applyFont="1" applyFill="1" applyBorder="1"/>
    <xf numFmtId="168" fontId="0" fillId="3" borderId="0" xfId="0" applyNumberFormat="1" applyFill="1"/>
    <xf numFmtId="0" fontId="4" fillId="4" borderId="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168" fontId="4" fillId="4" borderId="12" xfId="0" applyNumberFormat="1" applyFont="1" applyFill="1" applyBorder="1"/>
    <xf numFmtId="0" fontId="4" fillId="4" borderId="1" xfId="0" applyFont="1" applyFill="1" applyBorder="1" applyAlignment="1">
      <alignment horizontal="center" vertical="center" wrapText="1"/>
    </xf>
    <xf numFmtId="168" fontId="0" fillId="3" borderId="13" xfId="0" applyNumberFormat="1" applyFill="1" applyBorder="1"/>
    <xf numFmtId="168" fontId="0" fillId="0" borderId="13" xfId="0" applyNumberFormat="1" applyBorder="1"/>
    <xf numFmtId="168" fontId="4" fillId="4" borderId="1" xfId="0" applyNumberFormat="1" applyFont="1" applyFill="1" applyBorder="1"/>
    <xf numFmtId="10" fontId="0" fillId="0" borderId="0" xfId="1" applyNumberFormat="1" applyFont="1"/>
    <xf numFmtId="9" fontId="0" fillId="0" borderId="0" xfId="1" applyFont="1" applyAlignment="1">
      <alignment horizontal="center" vertical="center"/>
    </xf>
    <xf numFmtId="168" fontId="0" fillId="3" borderId="10" xfId="0" applyNumberFormat="1" applyFill="1" applyBorder="1"/>
    <xf numFmtId="168" fontId="0" fillId="0" borderId="10" xfId="0" applyNumberFormat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168" fontId="4" fillId="4" borderId="11" xfId="0" applyNumberFormat="1" applyFont="1" applyFill="1" applyBorder="1"/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3" fontId="6" fillId="0" borderId="1" xfId="2" applyNumberFormat="1" applyFont="1" applyFill="1" applyBorder="1" applyAlignment="1">
      <alignment horizontal="center" vertical="center"/>
    </xf>
    <xf numFmtId="2" fontId="0" fillId="0" borderId="1" xfId="0" applyNumberFormat="1" applyBorder="1"/>
    <xf numFmtId="3" fontId="0" fillId="0" borderId="0" xfId="0" applyNumberFormat="1" applyAlignment="1">
      <alignment horizontal="center" vertical="center"/>
    </xf>
    <xf numFmtId="169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/>
    <xf numFmtId="3" fontId="8" fillId="4" borderId="0" xfId="0" applyNumberFormat="1" applyFont="1" applyFill="1"/>
    <xf numFmtId="0" fontId="7" fillId="2" borderId="14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1" xfId="0" applyFont="1" applyBorder="1"/>
    <xf numFmtId="3" fontId="11" fillId="0" borderId="1" xfId="0" applyNumberFormat="1" applyFont="1" applyBorder="1"/>
    <xf numFmtId="0" fontId="8" fillId="4" borderId="1" xfId="0" applyFont="1" applyFill="1" applyBorder="1" applyAlignment="1">
      <alignment horizontal="center" vertical="center"/>
    </xf>
    <xf numFmtId="10" fontId="0" fillId="0" borderId="1" xfId="1" applyNumberFormat="1" applyFont="1" applyBorder="1"/>
    <xf numFmtId="0" fontId="8" fillId="4" borderId="0" xfId="0" applyFont="1" applyFill="1" applyAlignment="1">
      <alignment horizontal="center"/>
    </xf>
    <xf numFmtId="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9" fontId="0" fillId="0" borderId="0" xfId="0" applyNumberForma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3" fontId="2" fillId="0" borderId="1" xfId="0" applyNumberFormat="1" applyFont="1" applyBorder="1"/>
    <xf numFmtId="2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/>
    <xf numFmtId="1" fontId="0" fillId="0" borderId="0" xfId="0" applyNumberFormat="1"/>
    <xf numFmtId="17" fontId="0" fillId="0" borderId="0" xfId="0" applyNumberFormat="1"/>
    <xf numFmtId="164" fontId="0" fillId="0" borderId="1" xfId="0" applyNumberFormat="1" applyBorder="1"/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Hoja1!$B$2:$K$2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Hoja1!$B$3:$K$3</c:f>
              <c:numCache>
                <c:formatCode>General</c:formatCode>
                <c:ptCount val="10"/>
                <c:pt idx="0">
                  <c:v>2.2999999999999998</c:v>
                </c:pt>
                <c:pt idx="1">
                  <c:v>2.6</c:v>
                </c:pt>
                <c:pt idx="2">
                  <c:v>2.85</c:v>
                </c:pt>
                <c:pt idx="3">
                  <c:v>3.16</c:v>
                </c:pt>
                <c:pt idx="4">
                  <c:v>3.21</c:v>
                </c:pt>
                <c:pt idx="5">
                  <c:v>3.46</c:v>
                </c:pt>
                <c:pt idx="6">
                  <c:v>3.74</c:v>
                </c:pt>
                <c:pt idx="7">
                  <c:v>4.03</c:v>
                </c:pt>
                <c:pt idx="8">
                  <c:v>4.42</c:v>
                </c:pt>
                <c:pt idx="9">
                  <c:v>4.37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3-4A0A-8D8F-00EE93A2F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1377695216"/>
        <c:axId val="1377696880"/>
      </c:barChart>
      <c:lineChart>
        <c:grouping val="standard"/>
        <c:varyColors val="0"/>
        <c:ser>
          <c:idx val="1"/>
          <c:order val="1"/>
          <c:spPr>
            <a:ln w="381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Hoja1!$B$2:$K$2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Hoja1!$B$4:$K$4</c:f>
              <c:numCache>
                <c:formatCode>0%</c:formatCode>
                <c:ptCount val="10"/>
                <c:pt idx="0" formatCode="0.00%">
                  <c:v>7.3999999999999996E-2</c:v>
                </c:pt>
                <c:pt idx="1">
                  <c:v>0.13</c:v>
                </c:pt>
                <c:pt idx="2" formatCode="0.00%">
                  <c:v>9.5000000000000001E-2</c:v>
                </c:pt>
                <c:pt idx="3" formatCode="0.00%">
                  <c:v>0.112</c:v>
                </c:pt>
                <c:pt idx="4" formatCode="0.00%">
                  <c:v>1.6E-2</c:v>
                </c:pt>
                <c:pt idx="5" formatCode="0.00%">
                  <c:v>7.4999999999999997E-2</c:v>
                </c:pt>
                <c:pt idx="6" formatCode="0.00%">
                  <c:v>8.4000000000000005E-2</c:v>
                </c:pt>
                <c:pt idx="7" formatCode="0.00%">
                  <c:v>7.6999999999999999E-2</c:v>
                </c:pt>
                <c:pt idx="8" formatCode="0.00%">
                  <c:v>9.6000000000000002E-2</c:v>
                </c:pt>
                <c:pt idx="9" formatCode="0.00%">
                  <c:v>-1.0999999999999999E-2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13-4A0A-8D8F-00EE93A2F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254304"/>
        <c:axId val="1377693968"/>
      </c:lineChart>
      <c:catAx>
        <c:axId val="137769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7696880"/>
        <c:crosses val="autoZero"/>
        <c:auto val="1"/>
        <c:lblAlgn val="ctr"/>
        <c:lblOffset val="100"/>
        <c:noMultiLvlLbl val="0"/>
      </c:catAx>
      <c:valAx>
        <c:axId val="137769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77695216"/>
        <c:crosses val="autoZero"/>
        <c:crossBetween val="between"/>
      </c:valAx>
      <c:valAx>
        <c:axId val="1377693968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1254304"/>
        <c:crosses val="max"/>
        <c:crossBetween val="between"/>
      </c:valAx>
      <c:catAx>
        <c:axId val="1381254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76939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Hoja9!$A$3</c:f>
              <c:strCache>
                <c:ptCount val="1"/>
                <c:pt idx="0">
                  <c:v>Aporte PIB global (Billones de dólares)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63500">
              <a:solidFill>
                <a:schemeClr val="accent1">
                  <a:lumMod val="60000"/>
                  <a:lumOff val="40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Hoja9!$C$2:$Q$2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Hoja9!$C$3:$Q$3</c:f>
              <c:numCache>
                <c:formatCode>General</c:formatCode>
                <c:ptCount val="15"/>
                <c:pt idx="0">
                  <c:v>5.16</c:v>
                </c:pt>
                <c:pt idx="1">
                  <c:v>5.77</c:v>
                </c:pt>
                <c:pt idx="2">
                  <c:v>6.26</c:v>
                </c:pt>
                <c:pt idx="3">
                  <c:v>5.8</c:v>
                </c:pt>
                <c:pt idx="4">
                  <c:v>6.11</c:v>
                </c:pt>
                <c:pt idx="5">
                  <c:v>6.93</c:v>
                </c:pt>
                <c:pt idx="6">
                  <c:v>7.09</c:v>
                </c:pt>
                <c:pt idx="7">
                  <c:v>7.43</c:v>
                </c:pt>
                <c:pt idx="8">
                  <c:v>7.67</c:v>
                </c:pt>
                <c:pt idx="9">
                  <c:v>7.44</c:v>
                </c:pt>
                <c:pt idx="10">
                  <c:v>7.65</c:v>
                </c:pt>
                <c:pt idx="11">
                  <c:v>8.24</c:v>
                </c:pt>
                <c:pt idx="12">
                  <c:v>8.81</c:v>
                </c:pt>
                <c:pt idx="13">
                  <c:v>9.17</c:v>
                </c:pt>
                <c:pt idx="14">
                  <c:v>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7-442F-8327-8C5D73CA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25871304"/>
        <c:axId val="525871632"/>
      </c:barChart>
      <c:lineChart>
        <c:grouping val="standard"/>
        <c:varyColors val="0"/>
        <c:ser>
          <c:idx val="1"/>
          <c:order val="1"/>
          <c:tx>
            <c:strRef>
              <c:f>Hoja9!$A$4</c:f>
              <c:strCache>
                <c:ptCount val="1"/>
                <c:pt idx="0">
                  <c:v>Crecimiento porcentual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Hoja9!$C$2:$Q$2</c:f>
              <c:numCache>
                <c:formatCode>General</c:formatCode>
                <c:ptCount val="15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</c:numCache>
            </c:numRef>
          </c:cat>
          <c:val>
            <c:numRef>
              <c:f>Hoja9!$C$4:$Q$4</c:f>
              <c:numCache>
                <c:formatCode>0.0</c:formatCode>
                <c:ptCount val="15"/>
                <c:pt idx="0">
                  <c:v>7.0539419087136901</c:v>
                </c:pt>
                <c:pt idx="1">
                  <c:v>11.821705426356578</c:v>
                </c:pt>
                <c:pt idx="2">
                  <c:v>8.4922010398613565</c:v>
                </c:pt>
                <c:pt idx="3">
                  <c:v>-7.3482428115015974</c:v>
                </c:pt>
                <c:pt idx="4">
                  <c:v>5.3448275862069048</c:v>
                </c:pt>
                <c:pt idx="5">
                  <c:v>13.420621931260218</c:v>
                </c:pt>
                <c:pt idx="6">
                  <c:v>2.3088023088023109</c:v>
                </c:pt>
                <c:pt idx="7">
                  <c:v>4.7954866008462602</c:v>
                </c:pt>
                <c:pt idx="8">
                  <c:v>3.2301480484522234</c:v>
                </c:pt>
                <c:pt idx="9">
                  <c:v>-2.998696219035196</c:v>
                </c:pt>
                <c:pt idx="10">
                  <c:v>2.8225806451612896</c:v>
                </c:pt>
                <c:pt idx="11">
                  <c:v>7.7124183006535922</c:v>
                </c:pt>
                <c:pt idx="12">
                  <c:v>6.9174757281553436</c:v>
                </c:pt>
                <c:pt idx="13">
                  <c:v>4.0862656072644654</c:v>
                </c:pt>
                <c:pt idx="14">
                  <c:v>-49.073064340239917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7-442F-8327-8C5D73CA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2002712"/>
        <c:axId val="431999432"/>
      </c:lineChart>
      <c:catAx>
        <c:axId val="525871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5871632"/>
        <c:crosses val="autoZero"/>
        <c:auto val="1"/>
        <c:lblAlgn val="ctr"/>
        <c:lblOffset val="100"/>
        <c:noMultiLvlLbl val="0"/>
      </c:catAx>
      <c:valAx>
        <c:axId val="52587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25871304"/>
        <c:crosses val="autoZero"/>
        <c:crossBetween val="between"/>
      </c:valAx>
      <c:valAx>
        <c:axId val="431999432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2002712"/>
        <c:crosses val="max"/>
        <c:crossBetween val="between"/>
      </c:valAx>
      <c:catAx>
        <c:axId val="432002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1999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Hoja10!$A$4</c:f>
              <c:strCache>
                <c:ptCount val="1"/>
                <c:pt idx="0">
                  <c:v>Contribución al PIB Global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BA89-4FE4-9FD9-516BA67476B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A89-4FE4-9FD9-516BA67476BE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BA89-4FE4-9FD9-516BA67476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Hoja10!$B$3:$D$3</c:f>
              <c:strCache>
                <c:ptCount val="3"/>
                <c:pt idx="0">
                  <c:v>2019</c:v>
                </c:pt>
                <c:pt idx="1">
                  <c:v>2020</c:v>
                </c:pt>
                <c:pt idx="2">
                  <c:v>2021*</c:v>
                </c:pt>
              </c:strCache>
            </c:strRef>
          </c:cat>
          <c:val>
            <c:numRef>
              <c:f>Hoja10!$B$4:$D$4</c:f>
              <c:numCache>
                <c:formatCode>General</c:formatCode>
                <c:ptCount val="3"/>
                <c:pt idx="0">
                  <c:v>3.4</c:v>
                </c:pt>
                <c:pt idx="1">
                  <c:v>1.6</c:v>
                </c:pt>
                <c:pt idx="2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9-4FE4-9FD9-516BA6747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915264"/>
        <c:axId val="361916248"/>
      </c:barChart>
      <c:catAx>
        <c:axId val="36191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1916248"/>
        <c:crosses val="autoZero"/>
        <c:auto val="1"/>
        <c:lblAlgn val="ctr"/>
        <c:lblOffset val="100"/>
        <c:noMultiLvlLbl val="0"/>
      </c:catAx>
      <c:valAx>
        <c:axId val="361916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1915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10-4120-AFAC-3CD7F3CF02D3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3D10-4120-AFAC-3CD7F3CF02D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D10-4120-AFAC-3CD7F3CF02D3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D10-4120-AFAC-3CD7F3CF02D3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D10-4120-AFAC-3CD7F3CF02D3}"/>
              </c:ext>
            </c:extLst>
          </c:dPt>
          <c:dLbls>
            <c:dLbl>
              <c:idx val="0"/>
              <c:layout>
                <c:manualLayout>
                  <c:x val="-1.6494845360824743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10-4120-AFAC-3CD7F3CF02D3}"/>
                </c:ext>
              </c:extLst>
            </c:dLbl>
            <c:dLbl>
              <c:idx val="1"/>
              <c:layout>
                <c:manualLayout>
                  <c:x val="5.4982817869415812E-3"/>
                  <c:y val="-6.7510548523206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0-4120-AFAC-3CD7F3CF02D3}"/>
                </c:ext>
              </c:extLst>
            </c:dLbl>
            <c:dLbl>
              <c:idx val="2"/>
              <c:layout>
                <c:manualLayout>
                  <c:x val="1.3745704467353952E-2"/>
                  <c:y val="-3.8677471619301245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0-4120-AFAC-3CD7F3CF02D3}"/>
                </c:ext>
              </c:extLst>
            </c:dLbl>
            <c:dLbl>
              <c:idx val="3"/>
              <c:layout>
                <c:manualLayout>
                  <c:x val="4.3986254295532649E-2"/>
                  <c:y val="4.21940928270042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0-4120-AFAC-3CD7F3CF02D3}"/>
                </c:ext>
              </c:extLst>
            </c:dLbl>
            <c:dLbl>
              <c:idx val="4"/>
              <c:layout>
                <c:manualLayout>
                  <c:x val="1.3745704467353901E-2"/>
                  <c:y val="4.219409282700421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0-4120-AFAC-3CD7F3CF02D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Hoja11!$A$4:$A$8</c:f>
              <c:strCache>
                <c:ptCount val="5"/>
                <c:pt idx="0">
                  <c:v>Eventos corporativos y Reuniones de Negocios</c:v>
                </c:pt>
                <c:pt idx="1">
                  <c:v>Conferencias, convenciones y congresos</c:v>
                </c:pt>
                <c:pt idx="2">
                  <c:v>Ferias comerciales</c:v>
                </c:pt>
                <c:pt idx="3">
                  <c:v>Viajes de incentivos</c:v>
                </c:pt>
                <c:pt idx="4">
                  <c:v>Otros</c:v>
                </c:pt>
              </c:strCache>
            </c:strRef>
          </c:cat>
          <c:val>
            <c:numRef>
              <c:f>Hoja11!$B$4:$B$8</c:f>
              <c:numCache>
                <c:formatCode>0.00%</c:formatCode>
                <c:ptCount val="5"/>
                <c:pt idx="0">
                  <c:v>0.53400000000000003</c:v>
                </c:pt>
                <c:pt idx="1">
                  <c:v>0.17799999999999999</c:v>
                </c:pt>
                <c:pt idx="2">
                  <c:v>0.159</c:v>
                </c:pt>
                <c:pt idx="3">
                  <c:v>6.0999999999999999E-2</c:v>
                </c:pt>
                <c:pt idx="4">
                  <c:v>6.8000000000000005E-2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0-4120-AFAC-3CD7F3CF02D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E7-46A7-B412-DDBE68FFC6B2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AE7-46A7-B412-DDBE68FFC6B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E7-46A7-B412-DDBE68FFC6B2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2551 (61%)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027777777777783E-2"/>
                      <c:h val="0.15733814523184603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7AE7-46A7-B412-DDBE68FFC6B2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929 (29%)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091666666666666E-2"/>
                      <c:h val="0.12493073782443861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7AE7-46A7-B412-DDBE68FFC6B2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640 (15%)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222222222222227E-2"/>
                      <c:h val="0.1156714785651793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7AE7-46A7-B412-DDBE68FFC6B2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46 (1%)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69444444444444E-2"/>
                      <c:h val="0.13881962671332748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4-7AE7-46A7-B412-DDBE68FFC6B2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43 (1%)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250000000000004E-2"/>
                      <c:h val="0.1341899970836978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7AE7-46A7-B412-DDBE68FFC6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Hoja12!$A$2:$A$6</c:f>
              <c:strCache>
                <c:ptCount val="5"/>
                <c:pt idx="0">
                  <c:v>Pospuestas</c:v>
                </c:pt>
                <c:pt idx="1">
                  <c:v>Virtuales</c:v>
                </c:pt>
                <c:pt idx="2">
                  <c:v>Canceladas</c:v>
                </c:pt>
                <c:pt idx="3">
                  <c:v>Hidridas</c:v>
                </c:pt>
                <c:pt idx="4">
                  <c:v>Reubicadas</c:v>
                </c:pt>
              </c:strCache>
            </c:strRef>
          </c:cat>
          <c:val>
            <c:numRef>
              <c:f>Hoja12!$B$2:$B$6</c:f>
              <c:numCache>
                <c:formatCode>General</c:formatCode>
                <c:ptCount val="5"/>
                <c:pt idx="0">
                  <c:v>2551</c:v>
                </c:pt>
                <c:pt idx="1">
                  <c:v>929</c:v>
                </c:pt>
                <c:pt idx="2">
                  <c:v>640</c:v>
                </c:pt>
                <c:pt idx="3">
                  <c:v>46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E7-46A7-B412-DDBE68FFC6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39489176"/>
        <c:axId val="439493768"/>
      </c:barChart>
      <c:catAx>
        <c:axId val="439489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39493768"/>
        <c:crosses val="autoZero"/>
        <c:auto val="1"/>
        <c:lblAlgn val="ctr"/>
        <c:lblOffset val="100"/>
        <c:noMultiLvlLbl val="0"/>
      </c:catAx>
      <c:valAx>
        <c:axId val="4394937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948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23326882889984"/>
          <c:y val="5.0925925925925923E-2"/>
          <c:w val="0.57647210653282044"/>
          <c:h val="0.84167468649752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[1]Hoja1!$B$4</c:f>
              <c:strCache>
                <c:ptCount val="1"/>
                <c:pt idx="0">
                  <c:v>No. Visitantes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[1]Hoja1!$C$3:$E$3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[1]Hoja1!$C$4:$E$4</c:f>
              <c:numCache>
                <c:formatCode>General</c:formatCode>
                <c:ptCount val="3"/>
                <c:pt idx="0">
                  <c:v>1362.319464576</c:v>
                </c:pt>
                <c:pt idx="1">
                  <c:v>1771.31941067</c:v>
                </c:pt>
                <c:pt idx="2">
                  <c:v>2046.357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E-416E-A87D-0C4AB83E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0916656"/>
        <c:axId val="124431536"/>
      </c:barChart>
      <c:lineChart>
        <c:grouping val="standard"/>
        <c:varyColors val="0"/>
        <c:ser>
          <c:idx val="1"/>
          <c:order val="1"/>
          <c:tx>
            <c:strRef>
              <c:f>[1]Hoja1!$B$5</c:f>
              <c:strCache>
                <c:ptCount val="1"/>
                <c:pt idx="0">
                  <c:v>Variacion Porcentual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[1]Hoja1!$C$3:$E$3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[1]Hoja1!$C$5:$E$5</c:f>
              <c:numCache>
                <c:formatCode>General</c:formatCode>
                <c:ptCount val="3"/>
                <c:pt idx="0">
                  <c:v>6.0936613786279761</c:v>
                </c:pt>
                <c:pt idx="1">
                  <c:v>30.022322717182544</c:v>
                </c:pt>
                <c:pt idx="2">
                  <c:v>15.52727236393617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0E-416E-A87D-0C4AB83EC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067744"/>
        <c:axId val="633062336"/>
      </c:lineChart>
      <c:catAx>
        <c:axId val="13091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431536"/>
        <c:crosses val="autoZero"/>
        <c:auto val="1"/>
        <c:lblAlgn val="ctr"/>
        <c:lblOffset val="100"/>
        <c:noMultiLvlLbl val="0"/>
      </c:catAx>
      <c:valAx>
        <c:axId val="12443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0916656"/>
        <c:crosses val="autoZero"/>
        <c:crossBetween val="between"/>
      </c:valAx>
      <c:valAx>
        <c:axId val="6330623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33067744"/>
        <c:crosses val="max"/>
        <c:crossBetween val="between"/>
      </c:valAx>
      <c:catAx>
        <c:axId val="63306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330623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443085108481879"/>
          <c:y val="0.35243000874890645"/>
          <c:w val="0.20827887139107612"/>
          <c:h val="0.3090288713910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255905511811"/>
          <c:y val="5.0925925925925923E-2"/>
          <c:w val="0.64036220472440952"/>
          <c:h val="0.85026975794692328"/>
        </c:manualLayout>
      </c:layout>
      <c:lineChart>
        <c:grouping val="standard"/>
        <c:varyColors val="0"/>
        <c:ser>
          <c:idx val="0"/>
          <c:order val="0"/>
          <c:tx>
            <c:strRef>
              <c:f>[1]Hoja2!$H$7</c:f>
              <c:strCache>
                <c:ptCount val="1"/>
                <c:pt idx="0">
                  <c:v>Centros Turísticos en Playas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0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F2-4239-B001-BE47972C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[1]Hoja2!$I$6:$K$6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[1]Hoja2!$I$7:$K$7</c:f>
              <c:numCache>
                <c:formatCode>General</c:formatCode>
                <c:ptCount val="3"/>
                <c:pt idx="0">
                  <c:v>0.10889501536301605</c:v>
                </c:pt>
                <c:pt idx="1">
                  <c:v>4.4132117034861508E-2</c:v>
                </c:pt>
                <c:pt idx="2">
                  <c:v>2.7834646521234213E-2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F2-4239-B001-BE47972C1D5E}"/>
            </c:ext>
          </c:extLst>
        </c:ser>
        <c:ser>
          <c:idx val="1"/>
          <c:order val="1"/>
          <c:tx>
            <c:strRef>
              <c:f>[1]Hoja2!$H$8</c:f>
              <c:strCache>
                <c:ptCount val="1"/>
                <c:pt idx="0">
                  <c:v>Centros Turísticos Urbanos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666666666666693E-2"/>
                  <c:y val="-4.6296296296296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F2-4239-B001-BE47972C1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[1]Hoja2!$I$6:$K$6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[1]Hoja2!$I$8:$K$8</c:f>
              <c:numCache>
                <c:formatCode>General</c:formatCode>
                <c:ptCount val="3"/>
                <c:pt idx="0">
                  <c:v>3.4429458005988951E-3</c:v>
                </c:pt>
                <c:pt idx="1">
                  <c:v>4.068891456213101E-3</c:v>
                </c:pt>
                <c:pt idx="2">
                  <c:v>4.3868871674868776E-2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F2-4239-B001-BE47972C1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9497408"/>
        <c:axId val="1169499072"/>
      </c:lineChart>
      <c:catAx>
        <c:axId val="1169497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499072"/>
        <c:crosses val="autoZero"/>
        <c:auto val="1"/>
        <c:lblAlgn val="ctr"/>
        <c:lblOffset val="100"/>
        <c:noMultiLvlLbl val="0"/>
      </c:catAx>
      <c:valAx>
        <c:axId val="1169499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6949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916557305336829"/>
          <c:y val="0.25578594342373873"/>
          <c:w val="0.21027887139107612"/>
          <c:h val="0.53009477981918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Hoja16!$B$2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Hoja16!$A$3:$A$7</c:f>
              <c:strCache>
                <c:ptCount val="5"/>
                <c:pt idx="0">
                  <c:v>Europa</c:v>
                </c:pt>
                <c:pt idx="1">
                  <c:v>Asia y el Pacífico</c:v>
                </c:pt>
                <c:pt idx="2">
                  <c:v>Américas</c:v>
                </c:pt>
                <c:pt idx="3">
                  <c:v>África</c:v>
                </c:pt>
                <c:pt idx="4">
                  <c:v>Medio Oriente</c:v>
                </c:pt>
              </c:strCache>
            </c:strRef>
          </c:cat>
          <c:val>
            <c:numRef>
              <c:f>Hoja16!$B$3:$B$7</c:f>
              <c:numCache>
                <c:formatCode>0%</c:formatCode>
                <c:ptCount val="5"/>
                <c:pt idx="0">
                  <c:v>-0.61</c:v>
                </c:pt>
                <c:pt idx="1">
                  <c:v>-0.94</c:v>
                </c:pt>
                <c:pt idx="2">
                  <c:v>-0.62</c:v>
                </c:pt>
                <c:pt idx="3">
                  <c:v>-0.72</c:v>
                </c:pt>
                <c:pt idx="4">
                  <c:v>-0.75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E-44AC-91DD-0E9B63DBCE67}"/>
            </c:ext>
          </c:extLst>
        </c:ser>
        <c:ser>
          <c:idx val="1"/>
          <c:order val="1"/>
          <c:tx>
            <c:strRef>
              <c:f>Hoja16!$C$2</c:f>
              <c:strCache>
                <c:ptCount val="1"/>
                <c:pt idx="0">
                  <c:v>2022*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Hoja16!$A$3:$A$7</c:f>
              <c:strCache>
                <c:ptCount val="5"/>
                <c:pt idx="0">
                  <c:v>Europa</c:v>
                </c:pt>
                <c:pt idx="1">
                  <c:v>Asia y el Pacífico</c:v>
                </c:pt>
                <c:pt idx="2">
                  <c:v>Américas</c:v>
                </c:pt>
                <c:pt idx="3">
                  <c:v>África</c:v>
                </c:pt>
                <c:pt idx="4">
                  <c:v>Medio Oriente</c:v>
                </c:pt>
              </c:strCache>
            </c:strRef>
          </c:cat>
          <c:val>
            <c:numRef>
              <c:f>Hoja16!$C$3:$C$7</c:f>
              <c:numCache>
                <c:formatCode>0%</c:formatCode>
                <c:ptCount val="5"/>
                <c:pt idx="0">
                  <c:v>-0.36</c:v>
                </c:pt>
                <c:pt idx="1">
                  <c:v>-0.9</c:v>
                </c:pt>
                <c:pt idx="2">
                  <c:v>-0.4</c:v>
                </c:pt>
                <c:pt idx="3">
                  <c:v>-0.5</c:v>
                </c:pt>
                <c:pt idx="4">
                  <c:v>-0.54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E-44AC-91DD-0E9B63DB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36681928"/>
        <c:axId val="336686520"/>
      </c:barChart>
      <c:lineChart>
        <c:grouping val="standard"/>
        <c:varyColors val="0"/>
        <c:ser>
          <c:idx val="2"/>
          <c:order val="2"/>
          <c:tx>
            <c:strRef>
              <c:f>Hoja16!$D$2</c:f>
              <c:strCache>
                <c:ptCount val="1"/>
                <c:pt idx="0">
                  <c:v>Crecimiento % anual**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shade val="65000"/>
                </a:schemeClr>
              </a:solidFill>
              <a:ln w="9525">
                <a:solidFill>
                  <a:schemeClr val="accent6">
                    <a:shade val="6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83ADCAD-DA75-4FC7-A87B-B6711FEA2781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3BE-44AC-91DD-0E9B63DBCE6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AF2475F-A3C1-439E-A809-80546EFF7428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53BE-44AC-91DD-0E9B63DBCE6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98C98FB-1856-43FE-826E-B2C4BB6B75E3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53BE-44AC-91DD-0E9B63DBCE6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-22%</a:t>
                    </a:r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53BE-44AC-91DD-0E9B63DBCE6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EDCA396D-B894-445D-B14C-13BC29991A5E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53BE-44AC-91DD-0E9B63DBCE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Hoja16!$A$3:$A$7</c:f>
              <c:strCache>
                <c:ptCount val="5"/>
                <c:pt idx="0">
                  <c:v>Europa</c:v>
                </c:pt>
                <c:pt idx="1">
                  <c:v>Asia y el Pacífico</c:v>
                </c:pt>
                <c:pt idx="2">
                  <c:v>Américas</c:v>
                </c:pt>
                <c:pt idx="3">
                  <c:v>África</c:v>
                </c:pt>
                <c:pt idx="4">
                  <c:v>Medio Oriente</c:v>
                </c:pt>
              </c:strCache>
            </c:strRef>
          </c:cat>
          <c:val>
            <c:numRef>
              <c:f>Hoja16!$D$3:$D$7</c:f>
              <c:numCache>
                <c:formatCode>0%</c:formatCode>
                <c:ptCount val="5"/>
                <c:pt idx="0">
                  <c:v>-0.25</c:v>
                </c:pt>
                <c:pt idx="1">
                  <c:v>-3.9999999999999925E-2</c:v>
                </c:pt>
                <c:pt idx="2">
                  <c:v>-0.21999999999999997</c:v>
                </c:pt>
                <c:pt idx="3">
                  <c:v>-0.21999999999999997</c:v>
                </c:pt>
                <c:pt idx="4">
                  <c:v>-0.20999999999999996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E-44AC-91DD-0E9B63DB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681928"/>
        <c:axId val="336686520"/>
      </c:lineChart>
      <c:catAx>
        <c:axId val="336681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6686520"/>
        <c:crosses val="autoZero"/>
        <c:auto val="1"/>
        <c:lblAlgn val="ctr"/>
        <c:lblOffset val="100"/>
        <c:noMultiLvlLbl val="0"/>
      </c:catAx>
      <c:valAx>
        <c:axId val="33668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6681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Hoja17!$A$3</c:f>
              <c:strCache>
                <c:ptCount val="1"/>
                <c:pt idx="0">
                  <c:v>Visitantes no residentes</c:v>
                </c:pt>
              </c:strCache>
            </c:strRef>
          </c:tx>
          <c:spPr>
            <a:solidFill>
              <a:srgbClr val="92D050"/>
            </a:solidFill>
            <a:ln w="127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Hoja17!$B$2:$E$2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</c:strCache>
            </c:strRef>
          </c:cat>
          <c:val>
            <c:numRef>
              <c:f>Hoja17!$B$3:$E$3</c:f>
              <c:numCache>
                <c:formatCode>#,##0</c:formatCode>
                <c:ptCount val="4"/>
                <c:pt idx="0">
                  <c:v>2214777</c:v>
                </c:pt>
                <c:pt idx="1">
                  <c:v>1049480</c:v>
                </c:pt>
                <c:pt idx="2">
                  <c:v>613524</c:v>
                </c:pt>
                <c:pt idx="3">
                  <c:v>1955539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F-4597-BCE2-5D696572A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626659960"/>
        <c:axId val="626658648"/>
      </c:barChart>
      <c:lineChart>
        <c:grouping val="standard"/>
        <c:varyColors val="0"/>
        <c:ser>
          <c:idx val="1"/>
          <c:order val="1"/>
          <c:tx>
            <c:strRef>
              <c:f>Hoja17!$A$4</c:f>
              <c:strCache>
                <c:ptCount val="1"/>
                <c:pt idx="0">
                  <c:v>Variación %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Hoja17!$B$2:$E$2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</c:strCache>
            </c:strRef>
          </c:cat>
          <c:val>
            <c:numRef>
              <c:f>Hoja17!$B$4:$E$4</c:f>
              <c:numCache>
                <c:formatCode>0.0</c:formatCode>
                <c:ptCount val="4"/>
                <c:pt idx="0" formatCode="General">
                  <c:v>0</c:v>
                </c:pt>
                <c:pt idx="1">
                  <c:v>-52.614642467390624</c:v>
                </c:pt>
                <c:pt idx="2">
                  <c:v>-41.540191332850554</c:v>
                </c:pt>
                <c:pt idx="3">
                  <c:v>218.73879424439795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BF-4597-BCE2-5D696572A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887608"/>
        <c:axId val="725889576"/>
      </c:lineChart>
      <c:catAx>
        <c:axId val="72588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5889576"/>
        <c:crosses val="autoZero"/>
        <c:auto val="1"/>
        <c:lblAlgn val="ctr"/>
        <c:lblOffset val="100"/>
        <c:noMultiLvlLbl val="0"/>
      </c:catAx>
      <c:valAx>
        <c:axId val="725889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5887608"/>
        <c:crosses val="autoZero"/>
        <c:crossBetween val="between"/>
      </c:valAx>
      <c:valAx>
        <c:axId val="626658648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6659960"/>
        <c:crosses val="max"/>
        <c:crossBetween val="between"/>
      </c:valAx>
      <c:catAx>
        <c:axId val="62665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66586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Hoja18!$A$3</c:f>
              <c:strCache>
                <c:ptCount val="1"/>
                <c:pt idx="0">
                  <c:v>Llegada de Turistas Extranjeros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D7-46C5-AE20-68CDBA587772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4D7-46C5-AE20-68CDBA587772}"/>
              </c:ext>
            </c:extLst>
          </c:dPt>
          <c:dLbls>
            <c:dLbl>
              <c:idx val="3"/>
              <c:layout>
                <c:manualLayout>
                  <c:x val="-8.8405649415545698E-17"/>
                  <c:y val="0.129411764705882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752.959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64D7-46C5-AE20-68CDBA587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Hoja18!$B$2:$F$2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2022**</c:v>
                </c:pt>
              </c:strCache>
            </c:strRef>
          </c:cat>
          <c:val>
            <c:numRef>
              <c:f>Hoja18!$B$3:$F$3</c:f>
              <c:numCache>
                <c:formatCode>#,##0</c:formatCode>
                <c:ptCount val="5"/>
                <c:pt idx="0">
                  <c:v>4517962</c:v>
                </c:pt>
                <c:pt idx="1">
                  <c:v>1122858</c:v>
                </c:pt>
                <c:pt idx="2">
                  <c:v>190022</c:v>
                </c:pt>
                <c:pt idx="3">
                  <c:v>752959</c:v>
                </c:pt>
                <c:pt idx="4">
                  <c:v>1060550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D7-46C5-AE20-68CDBA587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615882320"/>
        <c:axId val="615885600"/>
      </c:barChart>
      <c:lineChart>
        <c:grouping val="standard"/>
        <c:varyColors val="0"/>
        <c:ser>
          <c:idx val="1"/>
          <c:order val="1"/>
          <c:tx>
            <c:strRef>
              <c:f>Hoja18!$A$4</c:f>
              <c:strCache>
                <c:ptCount val="1"/>
                <c:pt idx="0">
                  <c:v>Variación %</c:v>
                </c:pt>
              </c:strCache>
            </c:strRef>
          </c:tx>
          <c:spPr>
            <a:ln w="381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dLbl>
              <c:idx val="1"/>
              <c:layout>
                <c:manualLayout>
                  <c:x val="-5.0488245931283947E-2"/>
                  <c:y val="-4.7058823529411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7-46C5-AE20-68CDBA587772}"/>
                </c:ext>
              </c:extLst>
            </c:dLbl>
            <c:dLbl>
              <c:idx val="2"/>
              <c:layout>
                <c:manualLayout>
                  <c:x val="-5.5310427968655908E-2"/>
                  <c:y val="-6.274509803921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7-46C5-AE20-68CDBA587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Hoja18!$B$2:$F$2</c:f>
              <c:strCach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2022*</c:v>
                </c:pt>
                <c:pt idx="4">
                  <c:v>2022**</c:v>
                </c:pt>
              </c:strCache>
            </c:strRef>
          </c:cat>
          <c:val>
            <c:numRef>
              <c:f>Hoja18!$B$4:$F$4</c:f>
              <c:numCache>
                <c:formatCode>0.0</c:formatCode>
                <c:ptCount val="5"/>
                <c:pt idx="0" formatCode="0">
                  <c:v>0</c:v>
                </c:pt>
                <c:pt idx="1">
                  <c:v>-75.146802916890394</c:v>
                </c:pt>
                <c:pt idx="2">
                  <c:v>-83.076934037963838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D7-46C5-AE20-68CDBA587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5887608"/>
        <c:axId val="725889576"/>
      </c:lineChart>
      <c:catAx>
        <c:axId val="725887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5889576"/>
        <c:crosses val="autoZero"/>
        <c:auto val="1"/>
        <c:lblAlgn val="ctr"/>
        <c:lblOffset val="100"/>
        <c:noMultiLvlLbl val="0"/>
      </c:catAx>
      <c:valAx>
        <c:axId val="725889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25887608"/>
        <c:crosses val="autoZero"/>
        <c:crossBetween val="between"/>
      </c:valAx>
      <c:valAx>
        <c:axId val="615885600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15882320"/>
        <c:crosses val="max"/>
        <c:crossBetween val="between"/>
      </c:valAx>
      <c:catAx>
        <c:axId val="615882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588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Hoja19!$A$3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Hoja19!$B$2:$M$2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 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Hoja19!$B$3:$M$3</c:f>
              <c:numCache>
                <c:formatCode>General</c:formatCode>
                <c:ptCount val="12"/>
                <c:pt idx="0">
                  <c:v>3.8</c:v>
                </c:pt>
                <c:pt idx="1">
                  <c:v>3.4</c:v>
                </c:pt>
                <c:pt idx="2">
                  <c:v>4.2</c:v>
                </c:pt>
                <c:pt idx="3">
                  <c:v>4.2</c:v>
                </c:pt>
                <c:pt idx="4">
                  <c:v>4.5999999999999996</c:v>
                </c:pt>
                <c:pt idx="5">
                  <c:v>4.9000000000000004</c:v>
                </c:pt>
                <c:pt idx="6" formatCode="0.0">
                  <c:v>5.3</c:v>
                </c:pt>
                <c:pt idx="7">
                  <c:v>4.5999999999999996</c:v>
                </c:pt>
                <c:pt idx="8">
                  <c:v>4.4000000000000004</c:v>
                </c:pt>
                <c:pt idx="9">
                  <c:v>4.9000000000000004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5-432F-8867-86437B7E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504451456"/>
        <c:axId val="504443912"/>
      </c:barChart>
      <c:lineChart>
        <c:grouping val="standard"/>
        <c:varyColors val="0"/>
        <c:ser>
          <c:idx val="1"/>
          <c:order val="1"/>
          <c:tx>
            <c:strRef>
              <c:f>Hoja19!$A$4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Hoja19!$B$2:$M$2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 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Hoja19!$B$4:$M$4</c:f>
              <c:numCache>
                <c:formatCode>General</c:formatCode>
                <c:ptCount val="12"/>
                <c:pt idx="0">
                  <c:v>4.5999999999999996</c:v>
                </c:pt>
                <c:pt idx="1">
                  <c:v>4.5999999999999996</c:v>
                </c:pt>
                <c:pt idx="2">
                  <c:v>5.7</c:v>
                </c:pt>
                <c:pt idx="3">
                  <c:v>5.3</c:v>
                </c:pt>
                <c:pt idx="4">
                  <c:v>5.2</c:v>
                </c:pt>
                <c:pt idx="5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65-432F-8867-86437B7E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451456"/>
        <c:axId val="504443912"/>
      </c:lineChart>
      <c:catAx>
        <c:axId val="504451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443912"/>
        <c:crosses val="autoZero"/>
        <c:auto val="1"/>
        <c:lblAlgn val="ctr"/>
        <c:lblOffset val="100"/>
        <c:noMultiLvlLbl val="0"/>
      </c:catAx>
      <c:valAx>
        <c:axId val="504443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4451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Hoja2!$B$2:$K$2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Hoja2!$B$3:$K$3</c:f>
              <c:numCache>
                <c:formatCode>General</c:formatCode>
                <c:ptCount val="10"/>
                <c:pt idx="0">
                  <c:v>2057793</c:v>
                </c:pt>
                <c:pt idx="1">
                  <c:v>2131899</c:v>
                </c:pt>
                <c:pt idx="2">
                  <c:v>2296131</c:v>
                </c:pt>
                <c:pt idx="3">
                  <c:v>2363879</c:v>
                </c:pt>
                <c:pt idx="4">
                  <c:v>2441705</c:v>
                </c:pt>
                <c:pt idx="5">
                  <c:v>2594881</c:v>
                </c:pt>
                <c:pt idx="6">
                  <c:v>2751357</c:v>
                </c:pt>
                <c:pt idx="7">
                  <c:v>2875312</c:v>
                </c:pt>
                <c:pt idx="8">
                  <c:v>3078377</c:v>
                </c:pt>
                <c:pt idx="9">
                  <c:v>3275088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0-4661-9AE3-595DB3B93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9"/>
        <c:overlap val="-27"/>
        <c:axId val="1422948672"/>
        <c:axId val="1422959488"/>
      </c:barChart>
      <c:lineChart>
        <c:grouping val="standard"/>
        <c:varyColors val="0"/>
        <c:ser>
          <c:idx val="1"/>
          <c:order val="1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Hoja2!$B$2:$K$2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Hoja2!$B$4:$K$4</c:f>
              <c:numCache>
                <c:formatCode>0%</c:formatCode>
                <c:ptCount val="10"/>
                <c:pt idx="0">
                  <c:v>8.1293405118979409E-2</c:v>
                </c:pt>
                <c:pt idx="1">
                  <c:v>3.4760558544283761E-2</c:v>
                </c:pt>
                <c:pt idx="2">
                  <c:v>7.1525535781712807E-2</c:v>
                </c:pt>
                <c:pt idx="3">
                  <c:v>2.8659673358915578E-2</c:v>
                </c:pt>
                <c:pt idx="4">
                  <c:v>3.1873629287731318E-2</c:v>
                </c:pt>
                <c:pt idx="5">
                  <c:v>5.9030067274761344E-2</c:v>
                </c:pt>
                <c:pt idx="6">
                  <c:v>5.6872299741545715E-2</c:v>
                </c:pt>
                <c:pt idx="7">
                  <c:v>4.3110104225211041E-2</c:v>
                </c:pt>
                <c:pt idx="8">
                  <c:v>6.5964954909681309E-2</c:v>
                </c:pt>
                <c:pt idx="9">
                  <c:v>6.0062813579360309E-2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0-4661-9AE3-595DB3B93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953664"/>
        <c:axId val="1422949504"/>
      </c:lineChart>
      <c:catAx>
        <c:axId val="142294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2959488"/>
        <c:crosses val="autoZero"/>
        <c:auto val="1"/>
        <c:lblAlgn val="ctr"/>
        <c:lblOffset val="100"/>
        <c:noMultiLvlLbl val="0"/>
      </c:catAx>
      <c:valAx>
        <c:axId val="142295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2948672"/>
        <c:crosses val="autoZero"/>
        <c:crossBetween val="between"/>
      </c:valAx>
      <c:valAx>
        <c:axId val="1422949504"/>
        <c:scaling>
          <c:orientation val="minMax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22953664"/>
        <c:crosses val="max"/>
        <c:crossBetween val="between"/>
      </c:valAx>
      <c:catAx>
        <c:axId val="142295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22949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Hoja20!$A$3</c:f>
              <c:strCache>
                <c:ptCount val="1"/>
                <c:pt idx="0">
                  <c:v>Llegada de Turistas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2.7777777777777779E-3"/>
                  <c:y val="2.77777777777777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98-4452-A98A-E42C8E6EC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Hoja20!$B$2:$I$2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2022**</c:v>
                </c:pt>
              </c:strCache>
            </c:strRef>
          </c:cat>
          <c:val>
            <c:numRef>
              <c:f>Hoja20!$B$3:$I$3</c:f>
              <c:numCache>
                <c:formatCode>General</c:formatCode>
                <c:ptCount val="8"/>
                <c:pt idx="0">
                  <c:v>3.46</c:v>
                </c:pt>
                <c:pt idx="1">
                  <c:v>3.74</c:v>
                </c:pt>
                <c:pt idx="2">
                  <c:v>4.03</c:v>
                </c:pt>
                <c:pt idx="3">
                  <c:v>4.42</c:v>
                </c:pt>
                <c:pt idx="4">
                  <c:v>4.37</c:v>
                </c:pt>
                <c:pt idx="5">
                  <c:v>0.9</c:v>
                </c:pt>
                <c:pt idx="6">
                  <c:v>0.44</c:v>
                </c:pt>
                <c:pt idx="7">
                  <c:v>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98-4452-A98A-E42C8E6EC3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61636664"/>
        <c:axId val="661633384"/>
      </c:barChart>
      <c:lineChart>
        <c:grouping val="standard"/>
        <c:varyColors val="0"/>
        <c:ser>
          <c:idx val="1"/>
          <c:order val="1"/>
          <c:tx>
            <c:strRef>
              <c:f>Hoja20!$A$4</c:f>
              <c:strCache>
                <c:ptCount val="1"/>
                <c:pt idx="0">
                  <c:v>Variación %</c:v>
                </c:pt>
              </c:strCache>
            </c:strRef>
          </c:tx>
          <c:spPr>
            <a:ln w="28575" cap="rnd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tint val="77000"/>
                </a:schemeClr>
              </a:solidFill>
              <a:ln w="9525">
                <a:solidFill>
                  <a:schemeClr val="accent5">
                    <a:tint val="77000"/>
                  </a:schemeClr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4.9555555555555554E-2"/>
                  <c:y val="3.4687591134441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98-4452-A98A-E42C8E6EC3E6}"/>
                </c:ext>
              </c:extLst>
            </c:dLbl>
            <c:dLbl>
              <c:idx val="6"/>
              <c:layout>
                <c:manualLayout>
                  <c:x val="-7.1777777777777885E-2"/>
                  <c:y val="-2.5497594050743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98-4452-A98A-E42C8E6EC3E6}"/>
                </c:ext>
              </c:extLst>
            </c:dLbl>
            <c:dLbl>
              <c:idx val="7"/>
              <c:layout>
                <c:manualLayout>
                  <c:x val="-4.9284776902887142E-2"/>
                  <c:y val="-3.9386482939632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98-4452-A98A-E42C8E6EC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Hoja20!$B$2:$I$2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2022**</c:v>
                </c:pt>
              </c:strCache>
            </c:strRef>
          </c:cat>
          <c:val>
            <c:numRef>
              <c:f>Hoja20!$B$4:$I$4</c:f>
              <c:numCache>
                <c:formatCode>0.0</c:formatCode>
                <c:ptCount val="8"/>
                <c:pt idx="0" formatCode="General">
                  <c:v>7.5</c:v>
                </c:pt>
                <c:pt idx="1">
                  <c:v>8.0924855491329559</c:v>
                </c:pt>
                <c:pt idx="2">
                  <c:v>7.7540106951871666</c:v>
                </c:pt>
                <c:pt idx="3">
                  <c:v>9.6774193548387011</c:v>
                </c:pt>
                <c:pt idx="4">
                  <c:v>-1.1312217194570096</c:v>
                </c:pt>
                <c:pt idx="5">
                  <c:v>-79.40503432494279</c:v>
                </c:pt>
                <c:pt idx="6">
                  <c:v>-51.111111111111107</c:v>
                </c:pt>
                <c:pt idx="7">
                  <c:v>140.90909090909093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98-4452-A98A-E42C8E6EC3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27071832"/>
        <c:axId val="627077408"/>
      </c:lineChart>
      <c:catAx>
        <c:axId val="661636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1633384"/>
        <c:crosses val="autoZero"/>
        <c:auto val="1"/>
        <c:lblAlgn val="ctr"/>
        <c:lblOffset val="100"/>
        <c:noMultiLvlLbl val="0"/>
      </c:catAx>
      <c:valAx>
        <c:axId val="6616333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LLegada de Turistas en</a:t>
                </a:r>
                <a:r>
                  <a:rPr lang="es-CO" baseline="0"/>
                  <a:t> </a:t>
                </a:r>
                <a:r>
                  <a:rPr lang="es-CO"/>
                  <a:t>Millones</a:t>
                </a:r>
              </a:p>
            </c:rich>
          </c:tx>
          <c:layout>
            <c:manualLayout>
              <c:xMode val="edge"/>
              <c:yMode val="edge"/>
              <c:x val="1.9081689916528876E-2"/>
              <c:y val="0.20713370286961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1636664"/>
        <c:crosses val="autoZero"/>
        <c:crossBetween val="between"/>
      </c:valAx>
      <c:valAx>
        <c:axId val="6270774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27071832"/>
        <c:crosses val="max"/>
        <c:crossBetween val="between"/>
      </c:valAx>
      <c:catAx>
        <c:axId val="627071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7077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Hoja21!$B$2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Hoja21!$A$3:$A$6</c:f>
              <c:strCache>
                <c:ptCount val="4"/>
                <c:pt idx="0">
                  <c:v>Chile</c:v>
                </c:pt>
                <c:pt idx="1">
                  <c:v>Colombia</c:v>
                </c:pt>
                <c:pt idx="2">
                  <c:v>México </c:v>
                </c:pt>
                <c:pt idx="3">
                  <c:v>Perú</c:v>
                </c:pt>
              </c:strCache>
            </c:strRef>
          </c:cat>
          <c:val>
            <c:numRef>
              <c:f>Hoja21!$B$3:$B$6</c:f>
              <c:numCache>
                <c:formatCode>#,##0</c:formatCode>
                <c:ptCount val="4"/>
                <c:pt idx="0">
                  <c:v>4517962</c:v>
                </c:pt>
                <c:pt idx="1">
                  <c:v>4515932</c:v>
                </c:pt>
                <c:pt idx="2">
                  <c:v>45024453</c:v>
                </c:pt>
                <c:pt idx="3">
                  <c:v>4375439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FA9-82E2-BF003B3B7CEC}"/>
            </c:ext>
          </c:extLst>
        </c:ser>
        <c:ser>
          <c:idx val="1"/>
          <c:order val="1"/>
          <c:tx>
            <c:strRef>
              <c:f>Hoja21!$C$2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Hoja21!$A$3:$A$6</c:f>
              <c:strCache>
                <c:ptCount val="4"/>
                <c:pt idx="0">
                  <c:v>Chile</c:v>
                </c:pt>
                <c:pt idx="1">
                  <c:v>Colombia</c:v>
                </c:pt>
                <c:pt idx="2">
                  <c:v>México </c:v>
                </c:pt>
                <c:pt idx="3">
                  <c:v>Perú</c:v>
                </c:pt>
              </c:strCache>
            </c:strRef>
          </c:cat>
          <c:val>
            <c:numRef>
              <c:f>Hoja21!$C$3:$C$6</c:f>
              <c:numCache>
                <c:formatCode>#,##0</c:formatCode>
                <c:ptCount val="4"/>
                <c:pt idx="0">
                  <c:v>1122858</c:v>
                </c:pt>
                <c:pt idx="1">
                  <c:v>1049480</c:v>
                </c:pt>
                <c:pt idx="2">
                  <c:v>24315028</c:v>
                </c:pt>
                <c:pt idx="3">
                  <c:v>934218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7-4FA9-82E2-BF003B3B7CEC}"/>
            </c:ext>
          </c:extLst>
        </c:ser>
        <c:ser>
          <c:idx val="2"/>
          <c:order val="2"/>
          <c:tx>
            <c:strRef>
              <c:f>Hoja21!$D$2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Hoja21!$A$3:$A$6</c:f>
              <c:strCache>
                <c:ptCount val="4"/>
                <c:pt idx="0">
                  <c:v>Chile</c:v>
                </c:pt>
                <c:pt idx="1">
                  <c:v>Colombia</c:v>
                </c:pt>
                <c:pt idx="2">
                  <c:v>México </c:v>
                </c:pt>
                <c:pt idx="3">
                  <c:v>Perú</c:v>
                </c:pt>
              </c:strCache>
            </c:strRef>
          </c:cat>
          <c:val>
            <c:numRef>
              <c:f>Hoja21!$D$3:$D$6</c:f>
              <c:numCache>
                <c:formatCode>#,##0</c:formatCode>
                <c:ptCount val="4"/>
                <c:pt idx="0">
                  <c:v>190022</c:v>
                </c:pt>
                <c:pt idx="1">
                  <c:v>613524</c:v>
                </c:pt>
                <c:pt idx="2">
                  <c:v>31853420</c:v>
                </c:pt>
                <c:pt idx="3">
                  <c:v>44782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97-4FA9-82E2-BF003B3B7CEC}"/>
            </c:ext>
          </c:extLst>
        </c:ser>
        <c:ser>
          <c:idx val="3"/>
          <c:order val="3"/>
          <c:tx>
            <c:strRef>
              <c:f>Hoja21!$E$2</c:f>
              <c:strCache>
                <c:ptCount val="1"/>
                <c:pt idx="0">
                  <c:v>ene-jun 2022*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Hoja21!$A$3:$A$6</c:f>
              <c:strCache>
                <c:ptCount val="4"/>
                <c:pt idx="0">
                  <c:v>Chile</c:v>
                </c:pt>
                <c:pt idx="1">
                  <c:v>Colombia</c:v>
                </c:pt>
                <c:pt idx="2">
                  <c:v>México </c:v>
                </c:pt>
                <c:pt idx="3">
                  <c:v>Perú</c:v>
                </c:pt>
              </c:strCache>
            </c:strRef>
          </c:cat>
          <c:val>
            <c:numRef>
              <c:f>Hoja21!$E$3:$E$6</c:f>
              <c:numCache>
                <c:formatCode>#,##0</c:formatCode>
                <c:ptCount val="4"/>
                <c:pt idx="0">
                  <c:v>752959</c:v>
                </c:pt>
                <c:pt idx="1">
                  <c:v>1955539</c:v>
                </c:pt>
                <c:pt idx="2">
                  <c:v>17992325</c:v>
                </c:pt>
                <c:pt idx="3">
                  <c:v>1063219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97-4FA9-82E2-BF003B3B7CE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96583112"/>
        <c:axId val="596586720"/>
      </c:barChart>
      <c:catAx>
        <c:axId val="596583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96586720"/>
        <c:crosses val="autoZero"/>
        <c:auto val="1"/>
        <c:lblAlgn val="ctr"/>
        <c:lblOffset val="100"/>
        <c:noMultiLvlLbl val="0"/>
      </c:catAx>
      <c:valAx>
        <c:axId val="596586720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596583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Hoja3!$A$3</c:f>
              <c:strCache>
                <c:ptCount val="1"/>
                <c:pt idx="0">
                  <c:v>Chile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Hoja3!$B$2:$D$2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Hoja3!$B$3:$D$3</c:f>
              <c:numCache>
                <c:formatCode>#,##0</c:formatCode>
                <c:ptCount val="3"/>
                <c:pt idx="0">
                  <c:v>1101055</c:v>
                </c:pt>
                <c:pt idx="1">
                  <c:v>1159188</c:v>
                </c:pt>
                <c:pt idx="2">
                  <c:v>1196234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0-40F3-9A50-2AE5410AC21D}"/>
            </c:ext>
          </c:extLst>
        </c:ser>
        <c:ser>
          <c:idx val="1"/>
          <c:order val="1"/>
          <c:tx>
            <c:strRef>
              <c:f>Hoja3!$A$6</c:f>
              <c:strCache>
                <c:ptCount val="1"/>
                <c:pt idx="0">
                  <c:v>Colombia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Hoja3!$B$2:$D$2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Hoja3!$B$6:$D$6</c:f>
              <c:numCache>
                <c:formatCode>#,##0</c:formatCode>
                <c:ptCount val="3"/>
                <c:pt idx="0">
                  <c:v>200812</c:v>
                </c:pt>
                <c:pt idx="1">
                  <c:v>219452</c:v>
                </c:pt>
                <c:pt idx="2">
                  <c:v>223943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90-40F3-9A50-2AE5410AC21D}"/>
            </c:ext>
          </c:extLst>
        </c:ser>
        <c:ser>
          <c:idx val="2"/>
          <c:order val="2"/>
          <c:tx>
            <c:strRef>
              <c:f>Hoja3!$A$5</c:f>
              <c:strCache>
                <c:ptCount val="1"/>
                <c:pt idx="0">
                  <c:v>México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Hoja3!$B$2:$D$2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Hoja3!$B$5:$D$5</c:f>
              <c:numCache>
                <c:formatCode>#,##0</c:formatCode>
                <c:ptCount val="3"/>
                <c:pt idx="0">
                  <c:v>93763</c:v>
                </c:pt>
                <c:pt idx="1">
                  <c:v>103620</c:v>
                </c:pt>
                <c:pt idx="2">
                  <c:v>128829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90-40F3-9A50-2AE5410AC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682880"/>
        <c:axId val="1380683296"/>
      </c:lineChart>
      <c:catAx>
        <c:axId val="138068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683296"/>
        <c:crosses val="autoZero"/>
        <c:auto val="1"/>
        <c:lblAlgn val="ctr"/>
        <c:lblOffset val="100"/>
        <c:noMultiLvlLbl val="0"/>
      </c:catAx>
      <c:valAx>
        <c:axId val="1380683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068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Hoja4!$A$4</c:f>
              <c:strCache>
                <c:ptCount val="1"/>
                <c:pt idx="0">
                  <c:v>Salida de Colombianos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Hoja4!$B$3:$I$3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Hoja4!$B$4:$I$4</c:f>
              <c:numCache>
                <c:formatCode>General</c:formatCode>
                <c:ptCount val="8"/>
                <c:pt idx="0">
                  <c:v>3.2</c:v>
                </c:pt>
                <c:pt idx="1">
                  <c:v>3.6</c:v>
                </c:pt>
                <c:pt idx="2">
                  <c:v>3.9</c:v>
                </c:pt>
                <c:pt idx="3">
                  <c:v>3.8</c:v>
                </c:pt>
                <c:pt idx="4">
                  <c:v>3.7</c:v>
                </c:pt>
                <c:pt idx="5">
                  <c:v>4</c:v>
                </c:pt>
                <c:pt idx="6">
                  <c:v>4.3</c:v>
                </c:pt>
                <c:pt idx="7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9-4E17-B1B2-B209497C88E0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300"/>
        <c:axId val="749399407"/>
        <c:axId val="749396911"/>
      </c:barChart>
      <c:lineChart>
        <c:grouping val="standard"/>
        <c:varyColors val="0"/>
        <c:ser>
          <c:idx val="1"/>
          <c:order val="1"/>
          <c:tx>
            <c:strRef>
              <c:f>Hoja4!$A$5</c:f>
              <c:strCache>
                <c:ptCount val="1"/>
                <c:pt idx="0">
                  <c:v>% Variación Anual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Hoja4!$B$3:$I$3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Hoja4!$B$5:$I$5</c:f>
              <c:numCache>
                <c:formatCode>0.0</c:formatCode>
                <c:ptCount val="8"/>
                <c:pt idx="0">
                  <c:v>0</c:v>
                </c:pt>
                <c:pt idx="1">
                  <c:v>13.73727187505226</c:v>
                </c:pt>
                <c:pt idx="2">
                  <c:v>8.4953217125414504</c:v>
                </c:pt>
                <c:pt idx="3">
                  <c:v>-1.2618209415023207</c:v>
                </c:pt>
                <c:pt idx="4">
                  <c:v>-1.7345296189985882</c:v>
                </c:pt>
                <c:pt idx="5">
                  <c:v>5.8523205383329522</c:v>
                </c:pt>
                <c:pt idx="6">
                  <c:v>8.7528074138381324</c:v>
                </c:pt>
                <c:pt idx="7">
                  <c:v>2.5365588547311204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49-4E17-B1B2-B209497C88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83061743"/>
        <c:axId val="483060911"/>
      </c:lineChart>
      <c:catAx>
        <c:axId val="749399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9396911"/>
        <c:crosses val="autoZero"/>
        <c:auto val="1"/>
        <c:lblAlgn val="ctr"/>
        <c:lblOffset val="100"/>
        <c:noMultiLvlLbl val="0"/>
      </c:catAx>
      <c:valAx>
        <c:axId val="7493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Millones de Colombianos</a:t>
                </a:r>
              </a:p>
            </c:rich>
          </c:tx>
          <c:layout>
            <c:manualLayout>
              <c:xMode val="edge"/>
              <c:yMode val="edge"/>
              <c:x val="1.9900494047610757E-2"/>
              <c:y val="0.167549941673957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49399407"/>
        <c:crosses val="autoZero"/>
        <c:crossBetween val="between"/>
      </c:valAx>
      <c:valAx>
        <c:axId val="483060911"/>
        <c:scaling>
          <c:orientation val="minMax"/>
        </c:scaling>
        <c:delete val="0"/>
        <c:axPos val="r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3061743"/>
        <c:crosses val="max"/>
        <c:crossBetween val="between"/>
      </c:valAx>
      <c:catAx>
        <c:axId val="48306174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306091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cked"/>
        <c:varyColors val="0"/>
        <c:ser>
          <c:idx val="0"/>
          <c:order val="0"/>
          <c:tx>
            <c:strRef>
              <c:f>Hoja6!$A$5</c:f>
              <c:strCache>
                <c:ptCount val="1"/>
                <c:pt idx="0">
                  <c:v>Chile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Hoja6!$C$4:$E$4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Hoja6!$C$5:$E$5</c:f>
              <c:numCache>
                <c:formatCode>#,##0</c:formatCode>
                <c:ptCount val="3"/>
                <c:pt idx="0">
                  <c:v>139795</c:v>
                </c:pt>
                <c:pt idx="1">
                  <c:v>143546</c:v>
                </c:pt>
                <c:pt idx="2">
                  <c:v>140961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3-473F-83A4-C84E15E201FE}"/>
            </c:ext>
          </c:extLst>
        </c:ser>
        <c:ser>
          <c:idx val="1"/>
          <c:order val="1"/>
          <c:tx>
            <c:strRef>
              <c:f>Hoja6!$A$6</c:f>
              <c:strCache>
                <c:ptCount val="1"/>
                <c:pt idx="0">
                  <c:v>Perú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Hoja6!$C$4:$E$4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Hoja6!$C$6:$E$6</c:f>
              <c:numCache>
                <c:formatCode>#,##0</c:formatCode>
                <c:ptCount val="3"/>
                <c:pt idx="0">
                  <c:v>145575</c:v>
                </c:pt>
                <c:pt idx="1">
                  <c:v>156008</c:v>
                </c:pt>
                <c:pt idx="2">
                  <c:v>183739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E3-473F-83A4-C84E15E201FE}"/>
            </c:ext>
          </c:extLst>
        </c:ser>
        <c:ser>
          <c:idx val="2"/>
          <c:order val="2"/>
          <c:tx>
            <c:strRef>
              <c:f>Hoja6!$A$7</c:f>
              <c:strCache>
                <c:ptCount val="1"/>
                <c:pt idx="0">
                  <c:v>México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Hoja6!$C$4:$E$4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Hoja6!$C$7:$E$7</c:f>
              <c:numCache>
                <c:formatCode>#,##0</c:formatCode>
                <c:ptCount val="3"/>
                <c:pt idx="0">
                  <c:v>175997</c:v>
                </c:pt>
                <c:pt idx="1">
                  <c:v>186152</c:v>
                </c:pt>
                <c:pt idx="2">
                  <c:v>202050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E3-473F-83A4-C84E15E20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92747103"/>
        <c:axId val="892768319"/>
      </c:lineChart>
      <c:catAx>
        <c:axId val="892747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768319"/>
        <c:crosses val="autoZero"/>
        <c:auto val="1"/>
        <c:lblAlgn val="ctr"/>
        <c:lblOffset val="100"/>
        <c:noMultiLvlLbl val="0"/>
      </c:catAx>
      <c:valAx>
        <c:axId val="892768319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92747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356-435D-9832-3B2891CD4FA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356-435D-9832-3B2891CD4FA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356-435D-9832-3B2891CD4FA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1-4DAA-AD98-3EA19F71A0FB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8356-435D-9832-3B2891CD4F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6-435D-9832-3B2891CD4FA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8356-435D-9832-3B2891CD4FA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356-435D-9832-3B2891CD4FAF}"/>
                </c:ext>
              </c:extLst>
            </c:dLbl>
            <c:dLbl>
              <c:idx val="2"/>
              <c:layout>
                <c:manualLayout>
                  <c:x val="-3.6892474504917297E-2"/>
                  <c:y val="4.44326075986447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6-435D-9832-3B2891CD4FAF}"/>
                </c:ext>
              </c:extLst>
            </c:dLbl>
            <c:dLbl>
              <c:idx val="4"/>
              <c:layout>
                <c:manualLayout>
                  <c:x val="-1.4996861543332815E-2"/>
                  <c:y val="-0.1223005221307695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6-435D-9832-3B2891CD4FA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356-435D-9832-3B2891CD4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Hoja5!$A$2:$A$7</c:f>
              <c:strCache>
                <c:ptCount val="6"/>
                <c:pt idx="0">
                  <c:v>Vacaciones y ocio</c:v>
                </c:pt>
                <c:pt idx="1">
                  <c:v>Negocios</c:v>
                </c:pt>
                <c:pt idx="2">
                  <c:v>Estudios</c:v>
                </c:pt>
                <c:pt idx="3">
                  <c:v>Salud y atención médica</c:v>
                </c:pt>
                <c:pt idx="4">
                  <c:v>Visita a familiares y amigos</c:v>
                </c:pt>
                <c:pt idx="5">
                  <c:v>Otros motivos</c:v>
                </c:pt>
              </c:strCache>
            </c:strRef>
          </c:cat>
          <c:val>
            <c:numRef>
              <c:f>Hoja5!$B$2:$B$7</c:f>
              <c:numCache>
                <c:formatCode>0.00%</c:formatCode>
                <c:ptCount val="6"/>
                <c:pt idx="0">
                  <c:v>0.74919999999999998</c:v>
                </c:pt>
                <c:pt idx="1">
                  <c:v>0.10050000000000001</c:v>
                </c:pt>
                <c:pt idx="2">
                  <c:v>1.12E-2</c:v>
                </c:pt>
                <c:pt idx="3">
                  <c:v>9.1000000000000004E-3</c:v>
                </c:pt>
                <c:pt idx="4">
                  <c:v>3.3E-3</c:v>
                </c:pt>
                <c:pt idx="5">
                  <c:v>0.12670000000000001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56-435D-9832-3B2891CD4FA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4"/>
                </a:gs>
                <a:gs pos="75000">
                  <a:schemeClr val="accent4">
                    <a:lumMod val="60000"/>
                    <a:lumOff val="40000"/>
                  </a:schemeClr>
                </a:gs>
                <a:gs pos="51000">
                  <a:schemeClr val="accent4">
                    <a:alpha val="75000"/>
                  </a:schemeClr>
                </a:gs>
                <a:gs pos="100000">
                  <a:schemeClr val="accent4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Hoja7!$B$3:$K$3</c:f>
              <c:numCache>
                <c:formatCode>General</c:formatCode>
                <c:ptCount val="10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</c:numCache>
            </c:numRef>
          </c:cat>
          <c:val>
            <c:numRef>
              <c:f>Hoja7!$B$4:$K$4</c:f>
              <c:numCache>
                <c:formatCode>0%</c:formatCode>
                <c:ptCount val="10"/>
                <c:pt idx="0" formatCode="0.00%">
                  <c:v>0.505</c:v>
                </c:pt>
                <c:pt idx="1">
                  <c:v>0.52</c:v>
                </c:pt>
                <c:pt idx="2" formatCode="0.00%">
                  <c:v>0.53900000000000003</c:v>
                </c:pt>
                <c:pt idx="3" formatCode="0.00%">
                  <c:v>0.52700000000000002</c:v>
                </c:pt>
                <c:pt idx="4" formatCode="0.00%">
                  <c:v>0.52500000000000002</c:v>
                </c:pt>
                <c:pt idx="5" formatCode="0.00%">
                  <c:v>0.53200000000000003</c:v>
                </c:pt>
                <c:pt idx="6" formatCode="0.00%">
                  <c:v>0.55700000000000005</c:v>
                </c:pt>
                <c:pt idx="7">
                  <c:v>0.56000000000000005</c:v>
                </c:pt>
                <c:pt idx="8" formatCode="0.00%">
                  <c:v>0.56299999999999994</c:v>
                </c:pt>
                <c:pt idx="9" formatCode="0.00%">
                  <c:v>0.57799999999999996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6-43C9-9E98-42757B8922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55"/>
        <c:overlap val="-70"/>
        <c:axId val="423122656"/>
        <c:axId val="423117080"/>
      </c:barChart>
      <c:catAx>
        <c:axId val="42312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3117080"/>
        <c:crosses val="autoZero"/>
        <c:auto val="1"/>
        <c:lblAlgn val="ctr"/>
        <c:lblOffset val="100"/>
        <c:noMultiLvlLbl val="0"/>
      </c:catAx>
      <c:valAx>
        <c:axId val="4231170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3122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Hoja7!$B$10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Hoja7!$A$11:$A$15</c:f>
              <c:strCache>
                <c:ptCount val="5"/>
                <c:pt idx="0">
                  <c:v>Negocios</c:v>
                </c:pt>
                <c:pt idx="1">
                  <c:v>Ocio</c:v>
                </c:pt>
                <c:pt idx="2">
                  <c:v>Educación</c:v>
                </c:pt>
                <c:pt idx="3">
                  <c:v>Salud</c:v>
                </c:pt>
                <c:pt idx="4">
                  <c:v>Otros</c:v>
                </c:pt>
              </c:strCache>
            </c:strRef>
          </c:cat>
          <c:val>
            <c:numRef>
              <c:f>Hoja7!$B$11:$B$15</c:f>
              <c:numCache>
                <c:formatCode>0.00%</c:formatCode>
                <c:ptCount val="5"/>
                <c:pt idx="0" formatCode="0%">
                  <c:v>0.45</c:v>
                </c:pt>
                <c:pt idx="1">
                  <c:v>0.42199999999999999</c:v>
                </c:pt>
                <c:pt idx="2">
                  <c:v>6.0999999999999999E-2</c:v>
                </c:pt>
                <c:pt idx="3">
                  <c:v>0.01</c:v>
                </c:pt>
                <c:pt idx="4">
                  <c:v>5.2999999999999999E-2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D-41F9-B136-FD7948C33AE7}"/>
            </c:ext>
          </c:extLst>
        </c:ser>
        <c:ser>
          <c:idx val="1"/>
          <c:order val="1"/>
          <c:tx>
            <c:strRef>
              <c:f>Hoja7!$C$10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Hoja7!$A$11:$A$15</c:f>
              <c:strCache>
                <c:ptCount val="5"/>
                <c:pt idx="0">
                  <c:v>Negocios</c:v>
                </c:pt>
                <c:pt idx="1">
                  <c:v>Ocio</c:v>
                </c:pt>
                <c:pt idx="2">
                  <c:v>Educación</c:v>
                </c:pt>
                <c:pt idx="3">
                  <c:v>Salud</c:v>
                </c:pt>
                <c:pt idx="4">
                  <c:v>Otros</c:v>
                </c:pt>
              </c:strCache>
            </c:strRef>
          </c:cat>
          <c:val>
            <c:numRef>
              <c:f>Hoja7!$C$11:$C$15</c:f>
              <c:numCache>
                <c:formatCode>0.0%</c:formatCode>
                <c:ptCount val="5"/>
                <c:pt idx="0">
                  <c:v>0.46100000000000002</c:v>
                </c:pt>
                <c:pt idx="1">
                  <c:v>0.42599999999999999</c:v>
                </c:pt>
                <c:pt idx="2">
                  <c:v>5.1999999999999998E-2</c:v>
                </c:pt>
                <c:pt idx="3">
                  <c:v>1.7000000000000001E-2</c:v>
                </c:pt>
                <c:pt idx="4">
                  <c:v>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D-41F9-B136-FD7948C33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3126264"/>
        <c:axId val="423130856"/>
      </c:barChart>
      <c:catAx>
        <c:axId val="423126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3130856"/>
        <c:crosses val="autoZero"/>
        <c:auto val="1"/>
        <c:lblAlgn val="ctr"/>
        <c:lblOffset val="100"/>
        <c:noMultiLvlLbl val="0"/>
      </c:catAx>
      <c:valAx>
        <c:axId val="423130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23126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Hoja8!$E$1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Hoja8!$D$2:$D$5</c:f>
              <c:strCache>
                <c:ptCount val="4"/>
                <c:pt idx="0">
                  <c:v>Mexico</c:v>
                </c:pt>
                <c:pt idx="1">
                  <c:v>Peru</c:v>
                </c:pt>
                <c:pt idx="2">
                  <c:v>Colombia</c:v>
                </c:pt>
                <c:pt idx="3">
                  <c:v>Chile</c:v>
                </c:pt>
              </c:strCache>
            </c:strRef>
          </c:cat>
          <c:val>
            <c:numRef>
              <c:f>Hoja8!$E$2:$E$5</c:f>
              <c:numCache>
                <c:formatCode>#,##0.0</c:formatCode>
                <c:ptCount val="4"/>
                <c:pt idx="0" formatCode="#,##0.000">
                  <c:v>1800.9780000000001</c:v>
                </c:pt>
                <c:pt idx="1">
                  <c:v>679.6</c:v>
                </c:pt>
                <c:pt idx="2" formatCode="#,##0.00">
                  <c:v>452.25</c:v>
                </c:pt>
                <c:pt idx="3" formatCode="General">
                  <c:v>451.8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5-4025-B7BF-8AA46B3E4CF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353688360"/>
        <c:axId val="353688688"/>
      </c:barChart>
      <c:catAx>
        <c:axId val="353688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3688688"/>
        <c:crosses val="autoZero"/>
        <c:auto val="1"/>
        <c:lblAlgn val="ctr"/>
        <c:lblOffset val="100"/>
        <c:noMultiLvlLbl val="0"/>
      </c:catAx>
      <c:valAx>
        <c:axId val="353688688"/>
        <c:scaling>
          <c:orientation val="minMax"/>
        </c:scaling>
        <c:delete val="1"/>
        <c:axPos val="l"/>
        <c:numFmt formatCode="#,##0.000" sourceLinked="1"/>
        <c:majorTickMark val="none"/>
        <c:minorTickMark val="none"/>
        <c:tickLblPos val="nextTo"/>
        <c:crossAx val="353688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378618</xdr:colOff>
      <xdr:row>6</xdr:row>
      <xdr:rowOff>178593</xdr:rowOff>
    </xdr:from>
    <xdr:to>
      <xdr:col>14</xdr:col>
      <xdr:colOff>83343</xdr:colOff>
      <xdr:row>24</xdr:row>
      <xdr:rowOff>173831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33E7BB4-7FF9-4C23-B7A0-76FD1CB7A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3</xdr:row>
      <xdr:rowOff>171451</xdr:rowOff>
    </xdr:from>
    <xdr:to>
      <xdr:col>11</xdr:col>
      <xdr:colOff>219075</xdr:colOff>
      <xdr:row>15</xdr:row>
      <xdr:rowOff>152401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638174</xdr:colOff>
      <xdr:row>3</xdr:row>
      <xdr:rowOff>133350</xdr:rowOff>
    </xdr:from>
    <xdr:to>
      <xdr:col>10</xdr:col>
      <xdr:colOff>685799</xdr:colOff>
      <xdr:row>16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733425</xdr:colOff>
      <xdr:row>2</xdr:row>
      <xdr:rowOff>180974</xdr:rowOff>
    </xdr:from>
    <xdr:to>
      <xdr:col>10</xdr:col>
      <xdr:colOff>733425</xdr:colOff>
      <xdr:row>18</xdr:row>
      <xdr:rowOff>38099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439615</xdr:colOff>
      <xdr:row>2</xdr:row>
      <xdr:rowOff>46159</xdr:rowOff>
    </xdr:from>
    <xdr:to>
      <xdr:col>13</xdr:col>
      <xdr:colOff>468923</xdr:colOff>
      <xdr:row>23</xdr:row>
      <xdr:rowOff>107706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256795-0EB7-4894-AE88-A998026CA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168852</xdr:colOff>
      <xdr:row>9</xdr:row>
      <xdr:rowOff>13855</xdr:rowOff>
    </xdr:from>
    <xdr:to>
      <xdr:col>12</xdr:col>
      <xdr:colOff>437284</xdr:colOff>
      <xdr:row>30</xdr:row>
      <xdr:rowOff>81396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75645C-6DCC-4551-9291-A9788DA63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419099</xdr:colOff>
      <xdr:row>2</xdr:row>
      <xdr:rowOff>176211</xdr:rowOff>
    </xdr:from>
    <xdr:to>
      <xdr:col>11</xdr:col>
      <xdr:colOff>581024</xdr:colOff>
      <xdr:row>20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45345BA-4322-A0C9-E223-A086B6891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2</xdr:row>
      <xdr:rowOff>76200</xdr:rowOff>
    </xdr:from>
    <xdr:to>
      <xdr:col>13</xdr:col>
      <xdr:colOff>228600</xdr:colOff>
      <xdr:row>18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7BBA0A8-4CF5-8F15-4B1F-853214889C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</xdr:row>
      <xdr:rowOff>9525</xdr:rowOff>
    </xdr:from>
    <xdr:to>
      <xdr:col>13</xdr:col>
      <xdr:colOff>142875</xdr:colOff>
      <xdr:row>18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E8B565F-5289-4E07-A3E5-89CD4D176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314325</xdr:colOff>
      <xdr:row>1</xdr:row>
      <xdr:rowOff>38100</xdr:rowOff>
    </xdr:from>
    <xdr:to>
      <xdr:col>20</xdr:col>
      <xdr:colOff>152401</xdr:colOff>
      <xdr:row>18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C30172E-5579-D819-9531-CF3BCC49AD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3</xdr:row>
      <xdr:rowOff>0</xdr:rowOff>
    </xdr:from>
    <xdr:to>
      <xdr:col>16</xdr:col>
      <xdr:colOff>752475</xdr:colOff>
      <xdr:row>18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5DFE5D-C6EB-63C3-9C46-9CE1CB24E1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57153</xdr:colOff>
      <xdr:row>3</xdr:row>
      <xdr:rowOff>128585</xdr:rowOff>
    </xdr:from>
    <xdr:to>
      <xdr:col>9</xdr:col>
      <xdr:colOff>47625</xdr:colOff>
      <xdr:row>5</xdr:row>
      <xdr:rowOff>142872</xdr:rowOff>
    </xdr:to>
    <xdr:sp macro="" textlink="">
      <xdr:nvSpPr>
        <xdr:cNvPr id="3" name="Abrir llave 2">
          <a:extLst>
            <a:ext uri="{FF2B5EF4-FFF2-40B4-BE49-F238E27FC236}">
              <a16:creationId xmlns:a16="http://schemas.microsoft.com/office/drawing/2014/main" id="{E40FF882-16FF-F628-5832-BE401B05D7CB}"/>
            </a:ext>
          </a:extLst>
        </xdr:cNvPr>
        <xdr:cNvSpPr/>
      </xdr:nvSpPr>
      <xdr:spPr>
        <a:xfrm rot="16200000">
          <a:off x="3102770" y="207168"/>
          <a:ext cx="395287" cy="1381122"/>
        </a:xfrm>
        <a:prstGeom prst="leftBrace">
          <a:avLst>
            <a:gd name="adj1" fmla="val 8333"/>
            <a:gd name="adj2" fmla="val 52778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409574</xdr:colOff>
      <xdr:row>5</xdr:row>
      <xdr:rowOff>147636</xdr:rowOff>
    </xdr:from>
    <xdr:to>
      <xdr:col>12</xdr:col>
      <xdr:colOff>628649</xdr:colOff>
      <xdr:row>21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9FB0A25-31B4-4783-B3BE-ADF611EE39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1</xdr:row>
      <xdr:rowOff>23811</xdr:rowOff>
    </xdr:from>
    <xdr:to>
      <xdr:col>14</xdr:col>
      <xdr:colOff>76199</xdr:colOff>
      <xdr:row>20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8A63A3-8E20-7FB4-DCD9-FF7F2ED083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171450</xdr:colOff>
      <xdr:row>4</xdr:row>
      <xdr:rowOff>61912</xdr:rowOff>
    </xdr:from>
    <xdr:to>
      <xdr:col>11</xdr:col>
      <xdr:colOff>171450</xdr:colOff>
      <xdr:row>18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C6C36B-81A4-489A-AD4E-46FA47A26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447674</xdr:colOff>
      <xdr:row>4</xdr:row>
      <xdr:rowOff>261937</xdr:rowOff>
    </xdr:from>
    <xdr:to>
      <xdr:col>17</xdr:col>
      <xdr:colOff>95250</xdr:colOff>
      <xdr:row>18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51FC17-C356-4C70-ABC0-5E75C9558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4</xdr:row>
      <xdr:rowOff>61912</xdr:rowOff>
    </xdr:from>
    <xdr:to>
      <xdr:col>12</xdr:col>
      <xdr:colOff>180975</xdr:colOff>
      <xdr:row>18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672E4F1-CB75-4348-861F-C5006DA4C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123824</xdr:colOff>
      <xdr:row>3</xdr:row>
      <xdr:rowOff>57149</xdr:rowOff>
    </xdr:from>
    <xdr:to>
      <xdr:col>11</xdr:col>
      <xdr:colOff>171450</xdr:colOff>
      <xdr:row>21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657224</xdr:colOff>
      <xdr:row>0</xdr:row>
      <xdr:rowOff>76199</xdr:rowOff>
    </xdr:from>
    <xdr:to>
      <xdr:col>20</xdr:col>
      <xdr:colOff>247649</xdr:colOff>
      <xdr:row>15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57149</xdr:colOff>
      <xdr:row>6</xdr:row>
      <xdr:rowOff>38100</xdr:rowOff>
    </xdr:from>
    <xdr:to>
      <xdr:col>13</xdr:col>
      <xdr:colOff>133349</xdr:colOff>
      <xdr:row>21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5</xdr:row>
      <xdr:rowOff>85725</xdr:rowOff>
    </xdr:from>
    <xdr:to>
      <xdr:col>12</xdr:col>
      <xdr:colOff>57150</xdr:colOff>
      <xdr:row>19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78580</xdr:colOff>
      <xdr:row>5</xdr:row>
      <xdr:rowOff>169068</xdr:rowOff>
    </xdr:from>
    <xdr:to>
      <xdr:col>24</xdr:col>
      <xdr:colOff>535781</xdr:colOff>
      <xdr:row>24</xdr:row>
      <xdr:rowOff>119062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os%20e%20Informaci&#243;n/Mexico/4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SMO_EGRESIVO"/>
      <sheetName val="Hoja1"/>
      <sheetName val="Hoja2"/>
    </sheetNames>
    <sheetDataSet>
      <sheetData sheetId="0"/>
      <sheetData sheetId="1">
        <row r="3">
          <cell r="C3">
            <v>2017</v>
          </cell>
          <cell r="D3">
            <v>2018</v>
          </cell>
          <cell r="E3">
            <v>2019</v>
          </cell>
        </row>
        <row r="4">
          <cell r="B4" t="str">
            <v>No. Visitantes</v>
          </cell>
          <cell r="C4">
            <v>1362.319464576</v>
          </cell>
          <cell r="D4">
            <v>1771.31941067</v>
          </cell>
          <cell r="E4">
            <v>2046.357</v>
          </cell>
        </row>
        <row r="5">
          <cell r="B5" t="str">
            <v>Variacion Porcentual</v>
          </cell>
          <cell r="C5">
            <v>6.0936613786279761</v>
          </cell>
          <cell r="D5">
            <v>30.022322717182544</v>
          </cell>
          <cell r="E5">
            <v>15.52727236393617</v>
          </cell>
        </row>
      </sheetData>
      <sheetData sheetId="2">
        <row r="6">
          <cell r="I6">
            <v>2017</v>
          </cell>
          <cell r="J6">
            <v>2018</v>
          </cell>
          <cell r="K6">
            <v>2019</v>
          </cell>
        </row>
        <row r="7">
          <cell r="H7" t="str">
            <v>Centros Turísticos en Playas</v>
          </cell>
          <cell r="I7">
            <v>0.10889501536301605</v>
          </cell>
          <cell r="J7">
            <v>4.4132117034861508E-2</v>
          </cell>
          <cell r="K7">
            <v>2.7834646521234213E-2</v>
          </cell>
        </row>
        <row r="8">
          <cell r="H8" t="str">
            <v>Centros Turísticos Urbanos</v>
          </cell>
          <cell r="I8">
            <v>3.4429458005988951E-3</v>
          </cell>
          <cell r="J8">
            <v>4.068891456213101E-3</v>
          </cell>
          <cell r="K8">
            <v>4.3868871674868776E-2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2:K4"/>
  <sheetViews>
    <sheetView showGridLines="0" topLeftCell="B4" zoomScaleNormal="100" workbookViewId="0">
      <selection activeCell="P23" sqref="P23"/>
    </sheetView>
  </sheetViews>
  <sheetFormatPr baseColWidth="10" defaultRowHeight="15" x14ac:dyDescent="0.25"/>
  <sheetData>
    <row r="2" spans="2:11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 spans="2:11" x14ac:dyDescent="0.25">
      <c r="B3">
        <v>2.2999999999999998</v>
      </c>
      <c r="C3">
        <v>2.6</v>
      </c>
      <c r="D3">
        <v>2.85</v>
      </c>
      <c r="E3">
        <v>3.16</v>
      </c>
      <c r="F3">
        <v>3.21</v>
      </c>
      <c r="G3">
        <v>3.46</v>
      </c>
      <c r="H3">
        <v>3.74</v>
      </c>
      <c r="I3">
        <v>4.03</v>
      </c>
      <c r="J3">
        <v>4.42</v>
      </c>
      <c r="K3">
        <v>4.37</v>
      </c>
    </row>
    <row r="4" spans="2:11" x14ac:dyDescent="0.25">
      <c r="B4" s="1">
        <v>7.3999999999999996E-2</v>
      </c>
      <c r="C4" s="2">
        <v>0.13</v>
      </c>
      <c r="D4" s="1">
        <v>9.5000000000000001E-2</v>
      </c>
      <c r="E4" s="1">
        <v>0.112</v>
      </c>
      <c r="F4" s="1">
        <v>1.6E-2</v>
      </c>
      <c r="G4" s="1">
        <v>7.4999999999999997E-2</v>
      </c>
      <c r="H4" s="1">
        <v>8.4000000000000005E-2</v>
      </c>
      <c r="I4" s="1">
        <v>7.6999999999999999E-2</v>
      </c>
      <c r="J4" s="1">
        <v>9.6000000000000002E-2</v>
      </c>
      <c r="K4" s="1">
        <v>-1.0999999999999999E-2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"/>
  <sheetViews>
    <sheetView showGridLines="0" workbookViewId="0">
      <selection activeCell="M20" sqref="M20"/>
    </sheetView>
  </sheetViews>
  <sheetFormatPr baseColWidth="10" defaultRowHeight="15" x14ac:dyDescent="0.25"/>
  <cols>
    <col min="1" max="1" width="14.85546875" customWidth="1"/>
    <col min="2" max="2" width="9.42578125" bestFit="1" customWidth="1"/>
    <col min="3" max="3" width="5.28515625" bestFit="1" customWidth="1"/>
    <col min="4" max="4" width="5" bestFit="1" customWidth="1"/>
  </cols>
  <sheetData>
    <row r="2" spans="1:9" x14ac:dyDescent="0.25">
      <c r="I2" t="s">
        <v>25</v>
      </c>
    </row>
    <row r="3" spans="1:9" x14ac:dyDescent="0.25">
      <c r="B3">
        <v>2019</v>
      </c>
      <c r="C3">
        <v>2020</v>
      </c>
      <c r="D3" t="s">
        <v>26</v>
      </c>
    </row>
    <row r="4" spans="1:9" ht="36" customHeight="1" x14ac:dyDescent="0.25">
      <c r="A4" s="31" t="s">
        <v>24</v>
      </c>
      <c r="B4" s="32">
        <v>3.4</v>
      </c>
      <c r="C4" s="32">
        <v>1.6</v>
      </c>
      <c r="D4" s="32">
        <v>2.2999999999999998</v>
      </c>
    </row>
    <row r="5" spans="1:9" x14ac:dyDescent="0.25">
      <c r="A5" s="5"/>
      <c r="B5" s="7"/>
      <c r="C5" s="7"/>
      <c r="D5" s="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4:B10"/>
  <sheetViews>
    <sheetView showGridLines="0" workbookViewId="0">
      <selection activeCell="M12" sqref="M12"/>
    </sheetView>
  </sheetViews>
  <sheetFormatPr baseColWidth="10" defaultRowHeight="15" x14ac:dyDescent="0.25"/>
  <cols>
    <col min="1" max="1" width="22.5703125" customWidth="1"/>
  </cols>
  <sheetData>
    <row r="4" spans="1:2" ht="30" x14ac:dyDescent="0.25">
      <c r="A4" s="33" t="s">
        <v>27</v>
      </c>
      <c r="B4" s="34">
        <v>0.53400000000000003</v>
      </c>
    </row>
    <row r="5" spans="1:2" ht="45" x14ac:dyDescent="0.25">
      <c r="A5" s="33" t="s">
        <v>28</v>
      </c>
      <c r="B5" s="34">
        <v>0.17799999999999999</v>
      </c>
    </row>
    <row r="6" spans="1:2" x14ac:dyDescent="0.25">
      <c r="A6" s="33" t="s">
        <v>29</v>
      </c>
      <c r="B6" s="34">
        <v>0.159</v>
      </c>
    </row>
    <row r="7" spans="1:2" x14ac:dyDescent="0.25">
      <c r="A7" s="33" t="s">
        <v>30</v>
      </c>
      <c r="B7" s="34">
        <v>6.0999999999999999E-2</v>
      </c>
    </row>
    <row r="8" spans="1:2" x14ac:dyDescent="0.25">
      <c r="A8" s="33" t="s">
        <v>15</v>
      </c>
      <c r="B8" s="34">
        <v>6.8000000000000005E-2</v>
      </c>
    </row>
    <row r="10" spans="1:2" x14ac:dyDescent="0.25">
      <c r="B10" s="1">
        <f>SUM(B4:B9)</f>
        <v>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6"/>
  <sheetViews>
    <sheetView showGridLines="0" workbookViewId="0">
      <selection activeCell="I21" sqref="I21"/>
    </sheetView>
  </sheetViews>
  <sheetFormatPr baseColWidth="10" defaultRowHeight="15" x14ac:dyDescent="0.25"/>
  <sheetData>
    <row r="2" spans="1:3" x14ac:dyDescent="0.25">
      <c r="A2" t="s">
        <v>31</v>
      </c>
      <c r="B2">
        <v>2551</v>
      </c>
      <c r="C2" s="2"/>
    </row>
    <row r="3" spans="1:3" x14ac:dyDescent="0.25">
      <c r="A3" t="s">
        <v>32</v>
      </c>
      <c r="B3">
        <v>929</v>
      </c>
      <c r="C3" s="2"/>
    </row>
    <row r="4" spans="1:3" x14ac:dyDescent="0.25">
      <c r="A4" t="s">
        <v>33</v>
      </c>
      <c r="B4">
        <v>640</v>
      </c>
      <c r="C4" s="2"/>
    </row>
    <row r="5" spans="1:3" x14ac:dyDescent="0.25">
      <c r="A5" t="s">
        <v>34</v>
      </c>
      <c r="B5">
        <v>46</v>
      </c>
      <c r="C5" s="2"/>
    </row>
    <row r="6" spans="1:3" x14ac:dyDescent="0.25">
      <c r="A6" t="s">
        <v>35</v>
      </c>
      <c r="B6">
        <v>43</v>
      </c>
      <c r="C6" s="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E10"/>
  <sheetViews>
    <sheetView workbookViewId="0">
      <selection activeCell="P11" sqref="P11"/>
    </sheetView>
  </sheetViews>
  <sheetFormatPr baseColWidth="10" defaultRowHeight="15" x14ac:dyDescent="0.25"/>
  <sheetData>
    <row r="3" spans="2:5" x14ac:dyDescent="0.25">
      <c r="B3" s="53" t="s">
        <v>43</v>
      </c>
      <c r="C3" s="54">
        <v>2017</v>
      </c>
      <c r="D3" s="54">
        <v>2018</v>
      </c>
      <c r="E3" s="54">
        <v>2019</v>
      </c>
    </row>
    <row r="4" spans="2:5" ht="30" x14ac:dyDescent="0.25">
      <c r="B4" s="55" t="s">
        <v>44</v>
      </c>
      <c r="C4" s="56">
        <v>1362.319464576</v>
      </c>
      <c r="D4" s="56">
        <v>1771.31941067</v>
      </c>
      <c r="E4" s="56">
        <v>2046.357</v>
      </c>
    </row>
    <row r="5" spans="2:5" ht="30" x14ac:dyDescent="0.25">
      <c r="B5" s="55" t="s">
        <v>45</v>
      </c>
      <c r="C5" s="57">
        <v>6.0936613786279761</v>
      </c>
      <c r="D5" s="57">
        <f>+((D4-C4)/C4)*100</f>
        <v>30.022322717182544</v>
      </c>
      <c r="E5" s="57">
        <f>+((E4-D4)/D4)*100</f>
        <v>15.52727236393617</v>
      </c>
    </row>
    <row r="6" spans="2:5" x14ac:dyDescent="0.25">
      <c r="B6" s="58"/>
      <c r="C6" s="58"/>
    </row>
    <row r="7" spans="2:5" x14ac:dyDescent="0.25">
      <c r="C7" s="3"/>
    </row>
    <row r="10" spans="2:5" x14ac:dyDescent="0.25">
      <c r="C10" s="59">
        <f>+((E4-C4)/C4)*100</f>
        <v>50.211242899395522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F8"/>
  <sheetViews>
    <sheetView showGridLines="0" workbookViewId="0">
      <selection activeCell="F17" sqref="F17"/>
    </sheetView>
  </sheetViews>
  <sheetFormatPr baseColWidth="10" defaultRowHeight="15" x14ac:dyDescent="0.25"/>
  <cols>
    <col min="3" max="3" width="21.5703125" customWidth="1"/>
    <col min="4" max="4" width="21.7109375" bestFit="1" customWidth="1"/>
    <col min="5" max="5" width="18.85546875" bestFit="1" customWidth="1"/>
    <col min="6" max="6" width="17.85546875" customWidth="1"/>
    <col min="8" max="9" width="16.7109375" bestFit="1" customWidth="1"/>
  </cols>
  <sheetData>
    <row r="3" spans="2:6" ht="45" x14ac:dyDescent="0.25">
      <c r="B3" s="39" t="s">
        <v>36</v>
      </c>
      <c r="C3" s="40" t="s">
        <v>39</v>
      </c>
      <c r="D3" s="50" t="s">
        <v>40</v>
      </c>
      <c r="E3" s="42" t="s">
        <v>42</v>
      </c>
      <c r="F3" s="47" t="s">
        <v>41</v>
      </c>
    </row>
    <row r="4" spans="2:6" x14ac:dyDescent="0.25">
      <c r="B4" s="37" t="s">
        <v>1</v>
      </c>
      <c r="C4" s="38">
        <v>179270000</v>
      </c>
      <c r="D4" s="48">
        <v>138954180</v>
      </c>
      <c r="E4" s="43">
        <f>+C4-D4</f>
        <v>40315820</v>
      </c>
      <c r="F4" s="46">
        <v>2.4074412896747922E-2</v>
      </c>
    </row>
    <row r="5" spans="2:6" x14ac:dyDescent="0.25">
      <c r="B5" s="35" t="s">
        <v>37</v>
      </c>
      <c r="C5" s="36">
        <v>108544800</v>
      </c>
      <c r="D5" s="49">
        <v>83905130</v>
      </c>
      <c r="E5" s="44">
        <f>+C5-D5</f>
        <v>24639670</v>
      </c>
      <c r="F5" s="46">
        <v>0.22700000368511436</v>
      </c>
    </row>
    <row r="6" spans="2:6" x14ac:dyDescent="0.25">
      <c r="B6" s="37" t="s">
        <v>2</v>
      </c>
      <c r="C6" s="38">
        <v>98919025</v>
      </c>
      <c r="D6" s="48">
        <v>76464406</v>
      </c>
      <c r="E6" s="43">
        <f>+C6-D6</f>
        <v>22454619</v>
      </c>
      <c r="F6" s="46">
        <v>0.22700000328551559</v>
      </c>
    </row>
    <row r="7" spans="2:6" x14ac:dyDescent="0.25">
      <c r="B7" s="35" t="s">
        <v>5</v>
      </c>
      <c r="C7" s="36">
        <v>76675200</v>
      </c>
      <c r="D7" s="49">
        <v>59269929</v>
      </c>
      <c r="E7" s="44">
        <f>+C7-D7</f>
        <v>17405271</v>
      </c>
      <c r="F7" s="46">
        <v>0.22700000782521598</v>
      </c>
    </row>
    <row r="8" spans="2:6" x14ac:dyDescent="0.25">
      <c r="B8" s="51" t="s">
        <v>38</v>
      </c>
      <c r="C8" s="41">
        <f>SUM(C4:C7)</f>
        <v>463409025</v>
      </c>
      <c r="D8" s="52">
        <f>SUM(D4:D7)</f>
        <v>358593645</v>
      </c>
      <c r="E8" s="45">
        <f>+C8-D8</f>
        <v>104815380</v>
      </c>
      <c r="F8" s="46">
        <v>0.22618329455279815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1"/>
  <sheetViews>
    <sheetView topLeftCell="A10" workbookViewId="0">
      <selection activeCell="D26" sqref="D26"/>
    </sheetView>
  </sheetViews>
  <sheetFormatPr baseColWidth="10" defaultRowHeight="15" x14ac:dyDescent="0.25"/>
  <cols>
    <col min="1" max="1" width="14.42578125" customWidth="1"/>
    <col min="2" max="2" width="21.7109375" bestFit="1" customWidth="1"/>
    <col min="3" max="3" width="9" bestFit="1" customWidth="1"/>
    <col min="4" max="6" width="9.85546875" bestFit="1" customWidth="1"/>
    <col min="8" max="8" width="24.28515625" bestFit="1" customWidth="1"/>
  </cols>
  <sheetData>
    <row r="5" spans="1:11" ht="22.5" x14ac:dyDescent="0.25">
      <c r="A5" s="60" t="s">
        <v>46</v>
      </c>
      <c r="B5" s="60" t="s">
        <v>47</v>
      </c>
      <c r="C5" s="60">
        <v>2016</v>
      </c>
      <c r="D5" s="60">
        <v>2017</v>
      </c>
      <c r="E5" s="60">
        <v>2018</v>
      </c>
      <c r="F5" s="60">
        <v>2019</v>
      </c>
    </row>
    <row r="6" spans="1:11" x14ac:dyDescent="0.25">
      <c r="A6" s="61" t="s">
        <v>48</v>
      </c>
      <c r="B6" s="62"/>
      <c r="C6" s="63">
        <f>SUM(C7:C11)</f>
        <v>17960666</v>
      </c>
      <c r="D6" s="63">
        <f>SUM(D7:D11)</f>
        <v>19916493</v>
      </c>
      <c r="E6" s="63">
        <f>SUM(E7:E11)</f>
        <v>20795450</v>
      </c>
      <c r="F6" s="63">
        <f>SUM(F7:F11)</f>
        <v>21374284</v>
      </c>
      <c r="I6" s="64">
        <v>2017</v>
      </c>
      <c r="J6" s="64">
        <v>2018</v>
      </c>
      <c r="K6" s="64">
        <v>2019</v>
      </c>
    </row>
    <row r="7" spans="1:11" x14ac:dyDescent="0.25">
      <c r="A7" s="65"/>
      <c r="B7" s="66" t="s">
        <v>49</v>
      </c>
      <c r="C7" s="67">
        <v>2620581</v>
      </c>
      <c r="D7" s="67">
        <v>2677435</v>
      </c>
      <c r="E7" s="67">
        <v>2683360</v>
      </c>
      <c r="F7" s="67">
        <v>3047557</v>
      </c>
      <c r="H7" s="68" t="s">
        <v>50</v>
      </c>
      <c r="I7" s="69">
        <v>0.10889501536301605</v>
      </c>
      <c r="J7" s="69">
        <v>4.4132117034861508E-2</v>
      </c>
      <c r="K7" s="69">
        <v>2.7834646521234213E-2</v>
      </c>
    </row>
    <row r="8" spans="1:11" x14ac:dyDescent="0.25">
      <c r="A8" s="65"/>
      <c r="B8" s="66" t="s">
        <v>51</v>
      </c>
      <c r="C8" s="67">
        <v>11575396</v>
      </c>
      <c r="D8" s="67">
        <v>12225924</v>
      </c>
      <c r="E8" s="67">
        <v>12746381</v>
      </c>
      <c r="F8" s="67">
        <v>12816888</v>
      </c>
      <c r="H8" s="68" t="s">
        <v>52</v>
      </c>
      <c r="I8" s="69">
        <v>3.4429458005988951E-3</v>
      </c>
      <c r="J8" s="69">
        <v>4.068891456213101E-3</v>
      </c>
      <c r="K8" s="69">
        <v>4.3868871674868776E-2</v>
      </c>
    </row>
    <row r="9" spans="1:11" x14ac:dyDescent="0.25">
      <c r="A9" s="65"/>
      <c r="B9" s="66" t="s">
        <v>53</v>
      </c>
      <c r="C9" s="67">
        <v>1906647</v>
      </c>
      <c r="D9" s="67">
        <v>2139905</v>
      </c>
      <c r="E9" s="67">
        <v>2289057</v>
      </c>
      <c r="F9" s="67">
        <v>2292922</v>
      </c>
    </row>
    <row r="10" spans="1:11" x14ac:dyDescent="0.25">
      <c r="A10" s="65"/>
      <c r="B10" s="66" t="s">
        <v>54</v>
      </c>
      <c r="C10" s="67">
        <v>1209968</v>
      </c>
      <c r="D10" s="67">
        <v>1598760</v>
      </c>
      <c r="E10" s="67">
        <v>1640309</v>
      </c>
      <c r="F10" s="67">
        <v>1710037</v>
      </c>
    </row>
    <row r="11" spans="1:11" x14ac:dyDescent="0.25">
      <c r="A11" s="65"/>
      <c r="B11" s="66" t="s">
        <v>55</v>
      </c>
      <c r="C11" s="67">
        <v>648074</v>
      </c>
      <c r="D11" s="67">
        <v>1274469</v>
      </c>
      <c r="E11" s="67">
        <v>1436343</v>
      </c>
      <c r="F11" s="67">
        <v>1506880</v>
      </c>
    </row>
    <row r="12" spans="1:11" x14ac:dyDescent="0.25">
      <c r="A12" s="61" t="s">
        <v>56</v>
      </c>
      <c r="B12" s="62"/>
      <c r="C12" s="63">
        <f>SUM(C13:C17)</f>
        <v>33663324</v>
      </c>
      <c r="D12" s="63">
        <f>SUM(D13:D17)</f>
        <v>33779225</v>
      </c>
      <c r="E12" s="63">
        <f>SUM(E13:E17)</f>
        <v>33916669</v>
      </c>
      <c r="F12" s="63">
        <f>SUM(F13:F17)</f>
        <v>35404555</v>
      </c>
    </row>
    <row r="13" spans="1:11" x14ac:dyDescent="0.25">
      <c r="A13" s="65"/>
      <c r="B13" s="66" t="s">
        <v>57</v>
      </c>
      <c r="C13" s="67">
        <v>1539077</v>
      </c>
      <c r="D13" s="67">
        <v>1605943</v>
      </c>
      <c r="E13" s="67">
        <v>1655466</v>
      </c>
      <c r="F13" s="67">
        <v>1653509</v>
      </c>
    </row>
    <row r="14" spans="1:11" x14ac:dyDescent="0.25">
      <c r="A14" s="65"/>
      <c r="B14" s="66" t="s">
        <v>58</v>
      </c>
      <c r="C14" s="67">
        <v>1723653</v>
      </c>
      <c r="D14" s="67">
        <v>1809851</v>
      </c>
      <c r="E14" s="67">
        <v>1874652</v>
      </c>
      <c r="F14" s="67">
        <v>1958050</v>
      </c>
    </row>
    <row r="15" spans="1:11" x14ac:dyDescent="0.25">
      <c r="A15" s="65"/>
      <c r="B15" s="66" t="s">
        <v>59</v>
      </c>
      <c r="C15" s="67">
        <v>18952139</v>
      </c>
      <c r="D15" s="67">
        <v>18768185</v>
      </c>
      <c r="E15" s="67">
        <v>18739636</v>
      </c>
      <c r="F15" s="67">
        <v>18715504</v>
      </c>
    </row>
    <row r="16" spans="1:11" x14ac:dyDescent="0.25">
      <c r="A16" s="65"/>
      <c r="B16" s="66" t="s">
        <v>60</v>
      </c>
      <c r="C16" s="67">
        <v>6687252</v>
      </c>
      <c r="D16" s="67">
        <v>6638417</v>
      </c>
      <c r="E16" s="67">
        <v>6624173</v>
      </c>
      <c r="F16" s="67">
        <v>7944496</v>
      </c>
    </row>
    <row r="17" spans="1:6" x14ac:dyDescent="0.25">
      <c r="A17" s="65"/>
      <c r="B17" s="66" t="s">
        <v>61</v>
      </c>
      <c r="C17" s="67">
        <v>4761203</v>
      </c>
      <c r="D17" s="67">
        <v>4956829</v>
      </c>
      <c r="E17" s="67">
        <v>5022742</v>
      </c>
      <c r="F17" s="67">
        <v>5132996</v>
      </c>
    </row>
    <row r="18" spans="1:6" x14ac:dyDescent="0.25">
      <c r="A18" s="70" t="s">
        <v>62</v>
      </c>
      <c r="B18" s="62"/>
      <c r="C18" s="63">
        <f>+C6+C12</f>
        <v>51623990</v>
      </c>
      <c r="D18" s="63">
        <f>+D6+D12</f>
        <v>53695718</v>
      </c>
      <c r="E18" s="63">
        <f>+E6+E12</f>
        <v>54712119</v>
      </c>
      <c r="F18" s="63">
        <f>+F6+F12</f>
        <v>56778839</v>
      </c>
    </row>
    <row r="21" spans="1:6" x14ac:dyDescent="0.25">
      <c r="D21" s="46">
        <v>4.013110958684131E-2</v>
      </c>
      <c r="E21" s="46">
        <v>1.892890230092463E-2</v>
      </c>
      <c r="F21" s="46">
        <v>3.7774446279443132E-2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D613-B563-4007-AC5B-3411A716B30B}">
  <dimension ref="A2:D7"/>
  <sheetViews>
    <sheetView showGridLines="0" topLeftCell="C1" workbookViewId="0">
      <selection activeCell="Q23" sqref="Q23"/>
    </sheetView>
  </sheetViews>
  <sheetFormatPr baseColWidth="10" defaultRowHeight="15" x14ac:dyDescent="0.25"/>
  <cols>
    <col min="1" max="1" width="15.42578125" bestFit="1" customWidth="1"/>
    <col min="2" max="2" width="5.28515625" style="10" bestFit="1" customWidth="1"/>
    <col min="3" max="3" width="7" bestFit="1" customWidth="1"/>
    <col min="4" max="4" width="19.28515625" bestFit="1" customWidth="1"/>
  </cols>
  <sheetData>
    <row r="2" spans="1:4" x14ac:dyDescent="0.25">
      <c r="B2" s="72">
        <v>2021</v>
      </c>
      <c r="C2" s="72" t="s">
        <v>68</v>
      </c>
      <c r="D2" s="28" t="s">
        <v>69</v>
      </c>
    </row>
    <row r="3" spans="1:4" x14ac:dyDescent="0.25">
      <c r="A3" s="28" t="s">
        <v>63</v>
      </c>
      <c r="B3" s="71">
        <v>-0.61</v>
      </c>
      <c r="C3" s="2">
        <v>-0.36</v>
      </c>
      <c r="D3" s="73">
        <f>(B3-C3)</f>
        <v>-0.25</v>
      </c>
    </row>
    <row r="4" spans="1:4" x14ac:dyDescent="0.25">
      <c r="A4" s="28" t="s">
        <v>64</v>
      </c>
      <c r="B4" s="71">
        <v>-0.94</v>
      </c>
      <c r="C4" s="2">
        <v>-0.9</v>
      </c>
      <c r="D4" s="73">
        <f>(B4-C4)</f>
        <v>-3.9999999999999925E-2</v>
      </c>
    </row>
    <row r="5" spans="1:4" x14ac:dyDescent="0.25">
      <c r="A5" s="28" t="s">
        <v>65</v>
      </c>
      <c r="B5" s="71">
        <v>-0.62</v>
      </c>
      <c r="C5" s="2">
        <v>-0.4</v>
      </c>
      <c r="D5" s="73">
        <f>(B5-C5)</f>
        <v>-0.21999999999999997</v>
      </c>
    </row>
    <row r="6" spans="1:4" x14ac:dyDescent="0.25">
      <c r="A6" s="28" t="s">
        <v>66</v>
      </c>
      <c r="B6" s="71">
        <v>-0.72</v>
      </c>
      <c r="C6" s="2">
        <v>-0.5</v>
      </c>
      <c r="D6" s="73">
        <f>(B6-C6)</f>
        <v>-0.21999999999999997</v>
      </c>
    </row>
    <row r="7" spans="1:4" x14ac:dyDescent="0.25">
      <c r="A7" s="28" t="s">
        <v>67</v>
      </c>
      <c r="B7" s="71">
        <v>-0.75</v>
      </c>
      <c r="C7" s="2">
        <v>-0.54</v>
      </c>
      <c r="D7" s="73">
        <f>(B7-C7)</f>
        <v>-0.20999999999999996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1DA2B-FC19-48E5-8199-FE80296A79D7}">
  <dimension ref="A2:I31"/>
  <sheetViews>
    <sheetView showGridLines="0" workbookViewId="0">
      <selection activeCell="M20" sqref="M20"/>
    </sheetView>
  </sheetViews>
  <sheetFormatPr baseColWidth="10" defaultRowHeight="15" x14ac:dyDescent="0.25"/>
  <cols>
    <col min="1" max="1" width="17" bestFit="1" customWidth="1"/>
    <col min="2" max="2" width="11.85546875" customWidth="1"/>
    <col min="3" max="3" width="14.85546875" bestFit="1" customWidth="1"/>
    <col min="4" max="4" width="14.140625" customWidth="1"/>
    <col min="5" max="5" width="14.5703125" bestFit="1" customWidth="1"/>
  </cols>
  <sheetData>
    <row r="2" spans="1:9" x14ac:dyDescent="0.25">
      <c r="A2" s="79"/>
      <c r="B2" s="81">
        <v>2019</v>
      </c>
      <c r="C2" s="81">
        <v>2020</v>
      </c>
      <c r="D2" s="81">
        <v>2021</v>
      </c>
      <c r="E2" s="81" t="s">
        <v>68</v>
      </c>
    </row>
    <row r="3" spans="1:9" ht="30" x14ac:dyDescent="0.25">
      <c r="A3" s="80" t="s">
        <v>70</v>
      </c>
      <c r="B3" s="82">
        <v>2214777</v>
      </c>
      <c r="C3" s="83">
        <v>1049480</v>
      </c>
      <c r="D3" s="83">
        <v>613524</v>
      </c>
      <c r="E3" s="83">
        <v>1955539</v>
      </c>
    </row>
    <row r="4" spans="1:9" x14ac:dyDescent="0.25">
      <c r="A4" s="79" t="s">
        <v>41</v>
      </c>
      <c r="B4" s="79">
        <v>0</v>
      </c>
      <c r="C4" s="84">
        <f>+((C3-B3)/B3)*100</f>
        <v>-52.614642467390624</v>
      </c>
      <c r="D4" s="84">
        <f>+((D3-C3)/C3)*100</f>
        <v>-41.540191332850554</v>
      </c>
      <c r="E4" s="84">
        <f>+((E3-D3)/D3)*100</f>
        <v>218.73879424439795</v>
      </c>
    </row>
    <row r="6" spans="1:9" x14ac:dyDescent="0.25">
      <c r="A6" s="74" t="s">
        <v>84</v>
      </c>
      <c r="B6" s="57">
        <f>+((E3-B3)/B3)*100</f>
        <v>-11.704925597475501</v>
      </c>
    </row>
    <row r="7" spans="1:9" x14ac:dyDescent="0.25">
      <c r="A7" s="74" t="s">
        <v>85</v>
      </c>
      <c r="B7" s="57">
        <f>+((E3-C3)/C3)*100</f>
        <v>86.334089263254185</v>
      </c>
    </row>
    <row r="9" spans="1:9" x14ac:dyDescent="0.25">
      <c r="B9" s="78"/>
    </row>
    <row r="10" spans="1:9" ht="15.75" x14ac:dyDescent="0.25">
      <c r="A10" s="89">
        <v>2019</v>
      </c>
      <c r="B10" s="90"/>
      <c r="C10" s="90"/>
      <c r="D10" s="91"/>
    </row>
    <row r="11" spans="1:9" x14ac:dyDescent="0.25">
      <c r="A11" s="95" t="s">
        <v>87</v>
      </c>
      <c r="B11" s="95"/>
      <c r="C11" s="95" t="s">
        <v>88</v>
      </c>
      <c r="D11" s="95"/>
    </row>
    <row r="12" spans="1:9" x14ac:dyDescent="0.25">
      <c r="A12" s="74" t="s">
        <v>71</v>
      </c>
      <c r="B12" s="75">
        <v>383835</v>
      </c>
      <c r="C12" s="74" t="s">
        <v>77</v>
      </c>
      <c r="D12" s="75">
        <v>378111</v>
      </c>
    </row>
    <row r="13" spans="1:9" x14ac:dyDescent="0.25">
      <c r="A13" s="74" t="s">
        <v>72</v>
      </c>
      <c r="B13" s="75">
        <v>403862</v>
      </c>
      <c r="C13" s="74" t="s">
        <v>78</v>
      </c>
      <c r="D13" s="75">
        <v>365228</v>
      </c>
      <c r="I13" s="4"/>
    </row>
    <row r="14" spans="1:9" x14ac:dyDescent="0.25">
      <c r="A14" s="74" t="s">
        <v>73</v>
      </c>
      <c r="B14" s="75">
        <v>405737</v>
      </c>
      <c r="C14" s="74" t="s">
        <v>79</v>
      </c>
      <c r="D14" s="75">
        <v>308269</v>
      </c>
    </row>
    <row r="15" spans="1:9" x14ac:dyDescent="0.25">
      <c r="A15" s="74" t="s">
        <v>74</v>
      </c>
      <c r="B15" s="75">
        <v>353500</v>
      </c>
      <c r="C15" s="74" t="s">
        <v>80</v>
      </c>
      <c r="D15" s="75">
        <v>335905</v>
      </c>
    </row>
    <row r="16" spans="1:9" x14ac:dyDescent="0.25">
      <c r="A16" s="74" t="s">
        <v>75</v>
      </c>
      <c r="B16" s="75">
        <v>326038</v>
      </c>
      <c r="C16" s="74" t="s">
        <v>81</v>
      </c>
      <c r="D16" s="75">
        <v>395841</v>
      </c>
      <c r="H16" s="4"/>
    </row>
    <row r="17" spans="1:8" x14ac:dyDescent="0.25">
      <c r="A17" s="74" t="s">
        <v>76</v>
      </c>
      <c r="B17" s="75">
        <v>341805</v>
      </c>
      <c r="C17" s="74" t="s">
        <v>82</v>
      </c>
      <c r="D17" s="75">
        <v>517801</v>
      </c>
    </row>
    <row r="18" spans="1:8" x14ac:dyDescent="0.25">
      <c r="A18" s="76" t="s">
        <v>83</v>
      </c>
      <c r="B18" s="77">
        <f>SUM(B12:B17)</f>
        <v>2214777</v>
      </c>
      <c r="C18" s="77"/>
      <c r="D18" s="77">
        <f>SUM(D12:D17)</f>
        <v>2301155</v>
      </c>
    </row>
    <row r="19" spans="1:8" x14ac:dyDescent="0.25">
      <c r="A19" s="76" t="s">
        <v>86</v>
      </c>
      <c r="B19" s="92">
        <f>+B18+D18</f>
        <v>4515932</v>
      </c>
      <c r="C19" s="93"/>
      <c r="D19" s="94"/>
    </row>
    <row r="21" spans="1:8" x14ac:dyDescent="0.25">
      <c r="H21" s="4"/>
    </row>
    <row r="26" spans="1:8" x14ac:dyDescent="0.25">
      <c r="H26" s="4"/>
    </row>
    <row r="31" spans="1:8" x14ac:dyDescent="0.25">
      <c r="H31" s="4"/>
    </row>
  </sheetData>
  <mergeCells count="4">
    <mergeCell ref="A10:D10"/>
    <mergeCell ref="B19:D19"/>
    <mergeCell ref="A11:B11"/>
    <mergeCell ref="C11:D1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79F6-C136-4F19-B5AA-86B474EB8F56}">
  <dimension ref="A2:F9"/>
  <sheetViews>
    <sheetView showGridLines="0" workbookViewId="0">
      <selection activeCell="C4" sqref="C4"/>
    </sheetView>
  </sheetViews>
  <sheetFormatPr baseColWidth="10" defaultRowHeight="15" x14ac:dyDescent="0.25"/>
  <cols>
    <col min="1" max="1" width="19.85546875" customWidth="1"/>
    <col min="2" max="3" width="9.140625" bestFit="1" customWidth="1"/>
    <col min="4" max="5" width="7.5703125" bestFit="1" customWidth="1"/>
  </cols>
  <sheetData>
    <row r="2" spans="1:6" x14ac:dyDescent="0.25">
      <c r="B2">
        <v>2019</v>
      </c>
      <c r="C2">
        <v>2020</v>
      </c>
      <c r="D2">
        <v>2021</v>
      </c>
      <c r="E2" t="s">
        <v>68</v>
      </c>
      <c r="F2" t="s">
        <v>91</v>
      </c>
    </row>
    <row r="3" spans="1:6" ht="30" x14ac:dyDescent="0.25">
      <c r="A3" s="5" t="s">
        <v>89</v>
      </c>
      <c r="B3" s="4">
        <v>4517962</v>
      </c>
      <c r="C3" s="4">
        <v>1122858</v>
      </c>
      <c r="D3" s="4">
        <v>190022</v>
      </c>
      <c r="E3" s="4">
        <v>752959</v>
      </c>
      <c r="F3" s="4">
        <v>1060550</v>
      </c>
    </row>
    <row r="4" spans="1:6" x14ac:dyDescent="0.25">
      <c r="A4" t="s">
        <v>41</v>
      </c>
      <c r="B4" s="86">
        <v>0</v>
      </c>
      <c r="C4" s="85">
        <f>+((C3-B3)/B3)*100</f>
        <v>-75.146802916890394</v>
      </c>
      <c r="D4" s="85">
        <f>+((D3-C3)/C3)*100</f>
        <v>-83.076934037963838</v>
      </c>
      <c r="E4" s="85"/>
    </row>
    <row r="6" spans="1:6" x14ac:dyDescent="0.25">
      <c r="A6" t="s">
        <v>90</v>
      </c>
      <c r="B6">
        <f>+((D3-B3)/B3)*100</f>
        <v>-95.79407706395051</v>
      </c>
    </row>
    <row r="8" spans="1:6" x14ac:dyDescent="0.25">
      <c r="A8" s="87">
        <v>44562</v>
      </c>
      <c r="B8">
        <v>211.6</v>
      </c>
    </row>
    <row r="9" spans="1:6" x14ac:dyDescent="0.25">
      <c r="A9" s="87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62E3-B48B-4BBA-9C25-F7F04D6CE2D2}">
  <dimension ref="A2:M9"/>
  <sheetViews>
    <sheetView showGridLines="0" workbookViewId="0">
      <selection activeCell="V11" sqref="V11"/>
    </sheetView>
  </sheetViews>
  <sheetFormatPr baseColWidth="10" defaultRowHeight="15" x14ac:dyDescent="0.25"/>
  <cols>
    <col min="1" max="1" width="8" bestFit="1" customWidth="1"/>
    <col min="2" max="2" width="8.28515625" bestFit="1" customWidth="1"/>
    <col min="3" max="3" width="6.5703125" bestFit="1" customWidth="1"/>
    <col min="4" max="4" width="4.42578125" bestFit="1" customWidth="1"/>
    <col min="5" max="5" width="3.85546875" bestFit="1" customWidth="1"/>
    <col min="6" max="6" width="4.7109375" bestFit="1" customWidth="1"/>
    <col min="7" max="7" width="3.85546875" bestFit="1" customWidth="1"/>
    <col min="8" max="8" width="4.5703125" bestFit="1" customWidth="1"/>
    <col min="9" max="9" width="4.140625" bestFit="1" customWidth="1"/>
    <col min="10" max="10" width="4.5703125" bestFit="1" customWidth="1"/>
    <col min="11" max="11" width="3.7109375" bestFit="1" customWidth="1"/>
    <col min="12" max="12" width="4.28515625" bestFit="1" customWidth="1"/>
    <col min="13" max="13" width="3.5703125" bestFit="1" customWidth="1"/>
  </cols>
  <sheetData>
    <row r="2" spans="1:13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99</v>
      </c>
      <c r="J2" t="s">
        <v>100</v>
      </c>
      <c r="K2" t="s">
        <v>101</v>
      </c>
      <c r="L2" t="s">
        <v>102</v>
      </c>
      <c r="M2" t="s">
        <v>103</v>
      </c>
    </row>
    <row r="3" spans="1:13" x14ac:dyDescent="0.25">
      <c r="A3">
        <v>2021</v>
      </c>
      <c r="B3">
        <v>3.8</v>
      </c>
      <c r="C3">
        <v>3.4</v>
      </c>
      <c r="D3">
        <v>4.2</v>
      </c>
      <c r="E3">
        <v>4.2</v>
      </c>
      <c r="F3">
        <v>4.5999999999999996</v>
      </c>
      <c r="G3">
        <v>4.9000000000000004</v>
      </c>
      <c r="H3" s="85">
        <v>5.3</v>
      </c>
      <c r="I3">
        <v>4.5999999999999996</v>
      </c>
      <c r="J3">
        <v>4.4000000000000004</v>
      </c>
      <c r="K3">
        <v>4.9000000000000004</v>
      </c>
      <c r="L3">
        <v>5</v>
      </c>
      <c r="M3">
        <v>6</v>
      </c>
    </row>
    <row r="4" spans="1:13" x14ac:dyDescent="0.25">
      <c r="A4">
        <v>2022</v>
      </c>
      <c r="B4">
        <v>4.5999999999999996</v>
      </c>
      <c r="C4">
        <v>4.5999999999999996</v>
      </c>
      <c r="D4">
        <v>5.7</v>
      </c>
      <c r="E4">
        <v>5.3</v>
      </c>
      <c r="F4">
        <v>5.2</v>
      </c>
      <c r="G4">
        <v>5.5</v>
      </c>
    </row>
    <row r="6" spans="1:13" x14ac:dyDescent="0.25">
      <c r="A6" s="74" t="s">
        <v>104</v>
      </c>
      <c r="B6" s="74" t="s">
        <v>105</v>
      </c>
      <c r="C6" s="74" t="s">
        <v>106</v>
      </c>
    </row>
    <row r="7" spans="1:13" x14ac:dyDescent="0.25">
      <c r="A7" s="74">
        <v>2020</v>
      </c>
      <c r="B7" s="88">
        <v>30.2</v>
      </c>
      <c r="C7" s="74"/>
    </row>
    <row r="8" spans="1:13" x14ac:dyDescent="0.25">
      <c r="A8" s="74">
        <v>2021</v>
      </c>
      <c r="B8" s="74">
        <v>25.1</v>
      </c>
      <c r="C8" s="88">
        <f>+((B8-B7)/B7)*100</f>
        <v>-16.887417218543042</v>
      </c>
    </row>
    <row r="9" spans="1:13" x14ac:dyDescent="0.25">
      <c r="A9" s="74">
        <v>2022</v>
      </c>
      <c r="B9" s="74">
        <v>30.9</v>
      </c>
      <c r="C9" s="88">
        <f>+((B9-B8)/B8)*100</f>
        <v>23.107569721115524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K4"/>
  <sheetViews>
    <sheetView showGridLines="0" topLeftCell="A4" workbookViewId="0">
      <selection activeCell="C17" sqref="C17"/>
    </sheetView>
  </sheetViews>
  <sheetFormatPr baseColWidth="10" defaultRowHeight="15" x14ac:dyDescent="0.25"/>
  <sheetData>
    <row r="2" spans="1:11" x14ac:dyDescent="0.25"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 spans="1:11" x14ac:dyDescent="0.25">
      <c r="A3">
        <v>1890508</v>
      </c>
      <c r="B3">
        <v>2057793</v>
      </c>
      <c r="C3">
        <v>2131899</v>
      </c>
      <c r="D3">
        <v>2296131</v>
      </c>
      <c r="E3">
        <v>2363879</v>
      </c>
      <c r="F3">
        <v>2441705</v>
      </c>
      <c r="G3">
        <v>2594881</v>
      </c>
      <c r="H3">
        <v>2751357</v>
      </c>
      <c r="I3">
        <v>2875312</v>
      </c>
      <c r="J3">
        <v>3078377</v>
      </c>
      <c r="K3">
        <v>3275088</v>
      </c>
    </row>
    <row r="4" spans="1:11" s="3" customFormat="1" ht="14.25" customHeight="1" x14ac:dyDescent="0.25">
      <c r="B4" s="3">
        <f>+(B3-A3)/B3</f>
        <v>8.1293405118979409E-2</v>
      </c>
      <c r="C4" s="3">
        <f t="shared" ref="C4:K4" si="0">+(C3-B3)/C3</f>
        <v>3.4760558544283761E-2</v>
      </c>
      <c r="D4" s="3">
        <f t="shared" si="0"/>
        <v>7.1525535781712807E-2</v>
      </c>
      <c r="E4" s="3">
        <f t="shared" si="0"/>
        <v>2.8659673358915578E-2</v>
      </c>
      <c r="F4" s="3">
        <f t="shared" si="0"/>
        <v>3.1873629287731318E-2</v>
      </c>
      <c r="G4" s="3">
        <f t="shared" si="0"/>
        <v>5.9030067274761344E-2</v>
      </c>
      <c r="H4" s="3">
        <f t="shared" si="0"/>
        <v>5.6872299741545715E-2</v>
      </c>
      <c r="I4" s="3">
        <f t="shared" si="0"/>
        <v>4.3110104225211041E-2</v>
      </c>
      <c r="J4" s="3">
        <f t="shared" si="0"/>
        <v>6.5964954909681309E-2</v>
      </c>
      <c r="K4" s="3">
        <f t="shared" si="0"/>
        <v>6.0062813579360309E-2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6B62-8E0C-42F5-9BED-A39F201CD450}">
  <dimension ref="A2:I7"/>
  <sheetViews>
    <sheetView showGridLines="0" workbookViewId="0">
      <selection activeCell="C4" sqref="C4"/>
    </sheetView>
  </sheetViews>
  <sheetFormatPr baseColWidth="10" defaultRowHeight="15" x14ac:dyDescent="0.25"/>
  <cols>
    <col min="1" max="1" width="17.85546875" bestFit="1" customWidth="1"/>
    <col min="2" max="2" width="5.28515625" bestFit="1" customWidth="1"/>
    <col min="3" max="3" width="5.140625" customWidth="1"/>
    <col min="4" max="6" width="5" bestFit="1" customWidth="1"/>
    <col min="7" max="7" width="5.28515625" bestFit="1" customWidth="1"/>
    <col min="8" max="8" width="5" bestFit="1" customWidth="1"/>
    <col min="9" max="9" width="5.5703125" bestFit="1" customWidth="1"/>
  </cols>
  <sheetData>
    <row r="2" spans="1:9" x14ac:dyDescent="0.25"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  <c r="H2">
        <v>2021</v>
      </c>
      <c r="I2" t="s">
        <v>91</v>
      </c>
    </row>
    <row r="3" spans="1:9" x14ac:dyDescent="0.25">
      <c r="A3" t="s">
        <v>107</v>
      </c>
      <c r="B3">
        <v>3.46</v>
      </c>
      <c r="C3">
        <v>3.74</v>
      </c>
      <c r="D3">
        <v>4.03</v>
      </c>
      <c r="E3">
        <v>4.42</v>
      </c>
      <c r="F3">
        <v>4.37</v>
      </c>
      <c r="G3">
        <v>0.9</v>
      </c>
      <c r="H3">
        <v>0.44</v>
      </c>
      <c r="I3">
        <v>1.06</v>
      </c>
    </row>
    <row r="4" spans="1:9" x14ac:dyDescent="0.25">
      <c r="A4" t="s">
        <v>41</v>
      </c>
      <c r="B4">
        <v>7.5</v>
      </c>
      <c r="C4" s="85">
        <f>+((C3-B3)/B3)*100</f>
        <v>8.0924855491329559</v>
      </c>
      <c r="D4" s="85">
        <f t="shared" ref="D4:I4" si="0">+((D3-C3)/C3)*100</f>
        <v>7.7540106951871666</v>
      </c>
      <c r="E4" s="85">
        <f t="shared" si="0"/>
        <v>9.6774193548387011</v>
      </c>
      <c r="F4" s="85">
        <f t="shared" si="0"/>
        <v>-1.1312217194570096</v>
      </c>
      <c r="G4" s="85">
        <f t="shared" si="0"/>
        <v>-79.40503432494279</v>
      </c>
      <c r="H4" s="85">
        <f t="shared" si="0"/>
        <v>-51.111111111111107</v>
      </c>
      <c r="I4" s="85">
        <f t="shared" si="0"/>
        <v>140.90909090909093</v>
      </c>
    </row>
    <row r="7" spans="1:9" x14ac:dyDescent="0.25">
      <c r="G7" s="96">
        <f>+((I3-F3)/F3)*100</f>
        <v>-75.743707093821513</v>
      </c>
      <c r="H7" s="96"/>
    </row>
  </sheetData>
  <mergeCells count="1">
    <mergeCell ref="G7:H7"/>
  </mergeCells>
  <phoneticPr fontId="1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6AFE0-110F-4F16-AB10-9CFCF6598592}">
  <dimension ref="A2:E6"/>
  <sheetViews>
    <sheetView tabSelected="1" workbookViewId="0">
      <selection activeCell="E10" sqref="E10"/>
    </sheetView>
  </sheetViews>
  <sheetFormatPr baseColWidth="10" defaultRowHeight="15" x14ac:dyDescent="0.25"/>
  <sheetData>
    <row r="2" spans="1:5" x14ac:dyDescent="0.25">
      <c r="B2">
        <v>2019</v>
      </c>
      <c r="C2">
        <v>2020</v>
      </c>
      <c r="D2">
        <v>2021</v>
      </c>
      <c r="E2" t="s">
        <v>109</v>
      </c>
    </row>
    <row r="3" spans="1:5" x14ac:dyDescent="0.25">
      <c r="A3" t="s">
        <v>2</v>
      </c>
      <c r="B3" s="4">
        <v>4517962</v>
      </c>
      <c r="C3" s="4">
        <v>1122858</v>
      </c>
      <c r="D3" s="4">
        <v>190022</v>
      </c>
      <c r="E3" s="4">
        <v>752959</v>
      </c>
    </row>
    <row r="4" spans="1:5" x14ac:dyDescent="0.25">
      <c r="A4" t="s">
        <v>0</v>
      </c>
      <c r="B4" s="4">
        <v>4515932</v>
      </c>
      <c r="C4" s="4">
        <v>1049480</v>
      </c>
      <c r="D4" s="4">
        <v>613524</v>
      </c>
      <c r="E4" s="4">
        <v>1955539</v>
      </c>
    </row>
    <row r="5" spans="1:5" x14ac:dyDescent="0.25">
      <c r="A5" t="s">
        <v>108</v>
      </c>
      <c r="B5" s="4">
        <v>45024453</v>
      </c>
      <c r="C5" s="4">
        <v>24315028</v>
      </c>
      <c r="D5" s="4">
        <v>31853420</v>
      </c>
      <c r="E5" s="4">
        <v>17992325</v>
      </c>
    </row>
    <row r="6" spans="1:5" x14ac:dyDescent="0.25">
      <c r="A6" t="s">
        <v>5</v>
      </c>
      <c r="B6" s="4">
        <v>4375439</v>
      </c>
      <c r="C6" s="4">
        <v>934218</v>
      </c>
      <c r="D6" s="4">
        <v>44782</v>
      </c>
      <c r="E6" s="4">
        <v>1063219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/>
  <dimension ref="A2:D6"/>
  <sheetViews>
    <sheetView showGridLines="0" workbookViewId="0">
      <selection activeCell="K21" sqref="K21"/>
    </sheetView>
  </sheetViews>
  <sheetFormatPr baseColWidth="10" defaultRowHeight="15" x14ac:dyDescent="0.25"/>
  <cols>
    <col min="1" max="1" width="11.5703125" customWidth="1"/>
  </cols>
  <sheetData>
    <row r="2" spans="1:4" x14ac:dyDescent="0.25">
      <c r="B2">
        <v>2017</v>
      </c>
      <c r="C2">
        <v>2018</v>
      </c>
      <c r="D2">
        <v>2019</v>
      </c>
    </row>
    <row r="3" spans="1:4" x14ac:dyDescent="0.25">
      <c r="A3" t="s">
        <v>2</v>
      </c>
      <c r="B3" s="4">
        <v>1101055</v>
      </c>
      <c r="C3" s="4">
        <v>1159188</v>
      </c>
      <c r="D3" s="4">
        <v>1196234</v>
      </c>
    </row>
    <row r="5" spans="1:4" x14ac:dyDescent="0.25">
      <c r="A5" t="s">
        <v>1</v>
      </c>
      <c r="B5" s="4">
        <v>93763</v>
      </c>
      <c r="C5" s="4">
        <v>103620</v>
      </c>
      <c r="D5" s="4">
        <v>128829</v>
      </c>
    </row>
    <row r="6" spans="1:4" x14ac:dyDescent="0.25">
      <c r="A6" t="s">
        <v>0</v>
      </c>
      <c r="B6" s="4">
        <v>200812</v>
      </c>
      <c r="C6" s="4">
        <v>219452</v>
      </c>
      <c r="D6" s="4">
        <v>223943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2:I11"/>
  <sheetViews>
    <sheetView showGridLines="0" topLeftCell="A4" workbookViewId="0">
      <selection activeCell="F17" sqref="F17"/>
    </sheetView>
  </sheetViews>
  <sheetFormatPr baseColWidth="10" defaultRowHeight="15" x14ac:dyDescent="0.25"/>
  <cols>
    <col min="1" max="1" width="14.28515625" customWidth="1"/>
    <col min="2" max="3" width="8" bestFit="1" customWidth="1"/>
    <col min="4" max="4" width="12" bestFit="1" customWidth="1"/>
    <col min="5" max="9" width="8" bestFit="1" customWidth="1"/>
  </cols>
  <sheetData>
    <row r="2" spans="1:9" x14ac:dyDescent="0.25">
      <c r="B2">
        <v>3169261</v>
      </c>
      <c r="C2">
        <v>3604631</v>
      </c>
      <c r="D2">
        <v>3910856</v>
      </c>
      <c r="E2">
        <v>3861508</v>
      </c>
      <c r="F2">
        <v>3794529</v>
      </c>
      <c r="G2">
        <v>4016597</v>
      </c>
      <c r="H2">
        <v>4368162</v>
      </c>
      <c r="I2">
        <v>4478963</v>
      </c>
    </row>
    <row r="3" spans="1:9" x14ac:dyDescent="0.25">
      <c r="B3">
        <v>2012</v>
      </c>
      <c r="C3">
        <v>2013</v>
      </c>
      <c r="D3">
        <v>2014</v>
      </c>
      <c r="E3">
        <v>2015</v>
      </c>
      <c r="F3">
        <v>2016</v>
      </c>
      <c r="G3">
        <v>2017</v>
      </c>
      <c r="H3">
        <v>2018</v>
      </c>
      <c r="I3">
        <v>2019</v>
      </c>
    </row>
    <row r="4" spans="1:9" ht="30" x14ac:dyDescent="0.25">
      <c r="A4" s="5" t="s">
        <v>3</v>
      </c>
      <c r="B4" s="6">
        <v>3.2</v>
      </c>
      <c r="C4" s="6">
        <v>3.6</v>
      </c>
      <c r="D4" s="6">
        <v>3.9</v>
      </c>
      <c r="E4" s="6">
        <v>3.8</v>
      </c>
      <c r="F4" s="6">
        <v>3.7</v>
      </c>
      <c r="G4" s="6">
        <v>4</v>
      </c>
      <c r="H4" s="6">
        <v>4.3</v>
      </c>
      <c r="I4" s="6">
        <v>4.4000000000000004</v>
      </c>
    </row>
    <row r="5" spans="1:9" ht="30" x14ac:dyDescent="0.25">
      <c r="A5" s="5" t="s">
        <v>4</v>
      </c>
      <c r="B5" s="7">
        <v>0</v>
      </c>
      <c r="C5" s="7">
        <v>13.73727187505226</v>
      </c>
      <c r="D5" s="7">
        <v>8.4953217125414504</v>
      </c>
      <c r="E5" s="7">
        <v>-1.2618209415023207</v>
      </c>
      <c r="F5" s="7">
        <v>-1.7345296189985882</v>
      </c>
      <c r="G5" s="7">
        <v>5.8523205383329522</v>
      </c>
      <c r="H5" s="7">
        <v>8.7528074138381324</v>
      </c>
      <c r="I5" s="7">
        <v>2.5365588547311204</v>
      </c>
    </row>
    <row r="10" spans="1:9" x14ac:dyDescent="0.25">
      <c r="C10">
        <v>4368162</v>
      </c>
      <c r="D10" s="2">
        <v>1</v>
      </c>
    </row>
    <row r="11" spans="1:9" x14ac:dyDescent="0.25">
      <c r="C11">
        <v>485706</v>
      </c>
      <c r="D11" s="8">
        <f>+ (C11*D10)/C10</f>
        <v>0.11119230468100771</v>
      </c>
      <c r="F11">
        <v>11.8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/>
  <dimension ref="A4:E7"/>
  <sheetViews>
    <sheetView showGridLines="0" workbookViewId="0">
      <selection activeCell="E21" sqref="E21"/>
    </sheetView>
  </sheetViews>
  <sheetFormatPr baseColWidth="10" defaultRowHeight="15" x14ac:dyDescent="0.25"/>
  <sheetData>
    <row r="4" spans="1:5" x14ac:dyDescent="0.25">
      <c r="B4">
        <v>2016</v>
      </c>
      <c r="C4">
        <v>2017</v>
      </c>
      <c r="D4">
        <v>2018</v>
      </c>
      <c r="E4">
        <v>2019</v>
      </c>
    </row>
    <row r="5" spans="1:5" x14ac:dyDescent="0.25">
      <c r="A5" t="s">
        <v>2</v>
      </c>
      <c r="B5">
        <v>0</v>
      </c>
      <c r="C5" s="4">
        <v>139795</v>
      </c>
      <c r="D5" s="4">
        <v>143546</v>
      </c>
      <c r="E5" s="4">
        <v>140961</v>
      </c>
    </row>
    <row r="6" spans="1:5" x14ac:dyDescent="0.25">
      <c r="A6" t="s">
        <v>5</v>
      </c>
      <c r="B6">
        <v>0</v>
      </c>
      <c r="C6" s="4">
        <v>145575</v>
      </c>
      <c r="D6" s="4">
        <v>156008</v>
      </c>
      <c r="E6" s="4">
        <v>183739</v>
      </c>
    </row>
    <row r="7" spans="1:5" x14ac:dyDescent="0.25">
      <c r="A7" t="s">
        <v>1</v>
      </c>
      <c r="B7">
        <v>0</v>
      </c>
      <c r="C7" s="4">
        <v>175997</v>
      </c>
      <c r="D7" s="4">
        <v>186152</v>
      </c>
      <c r="E7" s="4">
        <v>202050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2:C15"/>
  <sheetViews>
    <sheetView showGridLines="0" topLeftCell="A4" workbookViewId="0">
      <selection activeCell="F17" sqref="F17"/>
    </sheetView>
  </sheetViews>
  <sheetFormatPr baseColWidth="10" defaultRowHeight="15" x14ac:dyDescent="0.25"/>
  <cols>
    <col min="1" max="1" width="25.140625" bestFit="1" customWidth="1"/>
  </cols>
  <sheetData>
    <row r="2" spans="1:3" x14ac:dyDescent="0.25">
      <c r="A2" t="s">
        <v>10</v>
      </c>
      <c r="B2" s="1">
        <v>0.74919999999999998</v>
      </c>
    </row>
    <row r="3" spans="1:3" x14ac:dyDescent="0.25">
      <c r="A3" t="s">
        <v>6</v>
      </c>
      <c r="B3" s="1">
        <v>0.10050000000000001</v>
      </c>
    </row>
    <row r="4" spans="1:3" x14ac:dyDescent="0.25">
      <c r="A4" t="s">
        <v>7</v>
      </c>
      <c r="B4" s="1">
        <v>1.12E-2</v>
      </c>
    </row>
    <row r="5" spans="1:3" x14ac:dyDescent="0.25">
      <c r="A5" t="s">
        <v>9</v>
      </c>
      <c r="B5" s="1">
        <v>9.1000000000000004E-3</v>
      </c>
    </row>
    <row r="6" spans="1:3" x14ac:dyDescent="0.25">
      <c r="A6" t="s">
        <v>8</v>
      </c>
      <c r="B6" s="1">
        <v>3.3E-3</v>
      </c>
    </row>
    <row r="7" spans="1:3" x14ac:dyDescent="0.25">
      <c r="A7" t="s">
        <v>11</v>
      </c>
      <c r="B7" s="1">
        <v>0.12670000000000001</v>
      </c>
    </row>
    <row r="8" spans="1:3" x14ac:dyDescent="0.25">
      <c r="B8" s="1">
        <f>SUM(B2:B7)</f>
        <v>1</v>
      </c>
    </row>
    <row r="14" spans="1:3" x14ac:dyDescent="0.25">
      <c r="B14">
        <v>309720</v>
      </c>
      <c r="C14" s="2">
        <v>1</v>
      </c>
    </row>
    <row r="15" spans="1:3" x14ac:dyDescent="0.25">
      <c r="B15">
        <v>14139</v>
      </c>
      <c r="C15" s="3">
        <f>+(B15*C14)/B14</f>
        <v>4.5650910499806276E-2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7"/>
  <dimension ref="A3:K16"/>
  <sheetViews>
    <sheetView showGridLines="0" workbookViewId="0">
      <selection activeCell="F17" sqref="F17"/>
    </sheetView>
  </sheetViews>
  <sheetFormatPr baseColWidth="10" defaultRowHeight="15" x14ac:dyDescent="0.25"/>
  <cols>
    <col min="2" max="2" width="7.140625" bestFit="1" customWidth="1"/>
    <col min="3" max="3" width="9.140625" bestFit="1" customWidth="1"/>
    <col min="4" max="8" width="7.140625" bestFit="1" customWidth="1"/>
    <col min="9" max="9" width="5" bestFit="1" customWidth="1"/>
    <col min="10" max="10" width="9.140625" bestFit="1" customWidth="1"/>
    <col min="11" max="11" width="7.140625" bestFit="1" customWidth="1"/>
  </cols>
  <sheetData>
    <row r="3" spans="1:11" x14ac:dyDescent="0.25">
      <c r="B3">
        <v>2010</v>
      </c>
      <c r="C3">
        <v>2011</v>
      </c>
      <c r="D3">
        <v>2012</v>
      </c>
      <c r="E3">
        <v>2013</v>
      </c>
      <c r="F3">
        <v>2014</v>
      </c>
      <c r="G3">
        <v>2015</v>
      </c>
      <c r="H3">
        <v>2016</v>
      </c>
      <c r="I3">
        <v>2017</v>
      </c>
      <c r="J3">
        <v>2018</v>
      </c>
      <c r="K3">
        <v>2019</v>
      </c>
    </row>
    <row r="4" spans="1:11" x14ac:dyDescent="0.25">
      <c r="B4" s="1">
        <v>0.505</v>
      </c>
      <c r="C4" s="2">
        <v>0.52</v>
      </c>
      <c r="D4" s="1">
        <v>0.53900000000000003</v>
      </c>
      <c r="E4" s="1">
        <v>0.52700000000000002</v>
      </c>
      <c r="F4" s="1">
        <v>0.52500000000000002</v>
      </c>
      <c r="G4" s="1">
        <v>0.53200000000000003</v>
      </c>
      <c r="H4" s="1">
        <v>0.55700000000000005</v>
      </c>
      <c r="I4" s="2">
        <v>0.56000000000000005</v>
      </c>
      <c r="J4" s="1">
        <v>0.56299999999999994</v>
      </c>
      <c r="K4" s="1">
        <v>0.57799999999999996</v>
      </c>
    </row>
    <row r="10" spans="1:11" x14ac:dyDescent="0.25">
      <c r="B10">
        <v>2018</v>
      </c>
      <c r="C10">
        <v>2019</v>
      </c>
    </row>
    <row r="11" spans="1:11" x14ac:dyDescent="0.25">
      <c r="A11" t="s">
        <v>6</v>
      </c>
      <c r="B11" s="2">
        <v>0.45</v>
      </c>
      <c r="C11" s="9">
        <v>0.46100000000000002</v>
      </c>
    </row>
    <row r="12" spans="1:11" x14ac:dyDescent="0.25">
      <c r="A12" t="s">
        <v>12</v>
      </c>
      <c r="B12" s="1">
        <v>0.42199999999999999</v>
      </c>
      <c r="C12" s="9">
        <v>0.42599999999999999</v>
      </c>
    </row>
    <row r="13" spans="1:11" x14ac:dyDescent="0.25">
      <c r="A13" t="s">
        <v>14</v>
      </c>
      <c r="B13" s="1">
        <v>6.0999999999999999E-2</v>
      </c>
      <c r="C13" s="9">
        <v>5.1999999999999998E-2</v>
      </c>
    </row>
    <row r="14" spans="1:11" x14ac:dyDescent="0.25">
      <c r="A14" t="s">
        <v>13</v>
      </c>
      <c r="B14" s="1">
        <v>0.01</v>
      </c>
      <c r="C14" s="9">
        <v>1.7000000000000001E-2</v>
      </c>
    </row>
    <row r="15" spans="1:11" x14ac:dyDescent="0.25">
      <c r="A15" t="s">
        <v>15</v>
      </c>
      <c r="B15" s="1">
        <v>5.2999999999999999E-2</v>
      </c>
      <c r="C15" s="9">
        <v>4.3999999999999997E-2</v>
      </c>
    </row>
    <row r="16" spans="1:11" x14ac:dyDescent="0.25">
      <c r="B16" s="2"/>
      <c r="C16" s="9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8"/>
  <dimension ref="B1:F16"/>
  <sheetViews>
    <sheetView showGridLines="0" topLeftCell="A7" zoomScaleNormal="100" workbookViewId="0">
      <selection activeCell="E16" sqref="E16"/>
    </sheetView>
  </sheetViews>
  <sheetFormatPr baseColWidth="10" defaultRowHeight="15" x14ac:dyDescent="0.25"/>
  <cols>
    <col min="3" max="3" width="20.42578125" customWidth="1"/>
    <col min="4" max="4" width="18.5703125" customWidth="1"/>
    <col min="5" max="5" width="19.42578125" customWidth="1"/>
    <col min="6" max="6" width="14.140625" bestFit="1" customWidth="1"/>
  </cols>
  <sheetData>
    <row r="1" spans="2:6" x14ac:dyDescent="0.25">
      <c r="E1">
        <v>2019</v>
      </c>
    </row>
    <row r="2" spans="2:6" x14ac:dyDescent="0.25">
      <c r="D2" t="s">
        <v>16</v>
      </c>
      <c r="E2" s="13">
        <v>1800.9780000000001</v>
      </c>
    </row>
    <row r="3" spans="2:6" x14ac:dyDescent="0.25">
      <c r="D3" t="s">
        <v>17</v>
      </c>
      <c r="E3" s="11">
        <v>679.6</v>
      </c>
    </row>
    <row r="4" spans="2:6" x14ac:dyDescent="0.25">
      <c r="D4" t="s">
        <v>0</v>
      </c>
      <c r="E4" s="12">
        <v>452.25</v>
      </c>
    </row>
    <row r="5" spans="2:6" x14ac:dyDescent="0.25">
      <c r="D5" t="s">
        <v>2</v>
      </c>
      <c r="E5" s="10">
        <v>451.8</v>
      </c>
    </row>
    <row r="7" spans="2:6" ht="15.75" thickBot="1" x14ac:dyDescent="0.3"/>
    <row r="8" spans="2:6" ht="30" x14ac:dyDescent="0.25">
      <c r="B8" s="25" t="s">
        <v>21</v>
      </c>
      <c r="C8" s="26" t="s">
        <v>18</v>
      </c>
      <c r="D8" s="26" t="s">
        <v>19</v>
      </c>
      <c r="E8" s="27" t="s">
        <v>20</v>
      </c>
      <c r="F8" s="5"/>
    </row>
    <row r="9" spans="2:6" x14ac:dyDescent="0.25">
      <c r="B9" s="17" t="s">
        <v>16</v>
      </c>
      <c r="C9" s="14">
        <v>45024453</v>
      </c>
      <c r="D9" s="15">
        <v>0.04</v>
      </c>
      <c r="E9" s="18">
        <v>1800978</v>
      </c>
    </row>
    <row r="10" spans="2:6" x14ac:dyDescent="0.25">
      <c r="B10" s="17" t="s">
        <v>17</v>
      </c>
      <c r="C10" s="14">
        <v>4371787</v>
      </c>
      <c r="D10" s="15">
        <v>0.16</v>
      </c>
      <c r="E10" s="19">
        <v>679.6</v>
      </c>
      <c r="F10" s="1"/>
    </row>
    <row r="11" spans="2:6" x14ac:dyDescent="0.25">
      <c r="B11" s="17" t="s">
        <v>0</v>
      </c>
      <c r="C11" s="14">
        <v>4515932</v>
      </c>
      <c r="D11" s="16">
        <v>0.1008</v>
      </c>
      <c r="E11" s="20">
        <v>452.25</v>
      </c>
    </row>
    <row r="12" spans="2:6" ht="15.75" thickBot="1" x14ac:dyDescent="0.3">
      <c r="B12" s="21" t="s">
        <v>2</v>
      </c>
      <c r="C12" s="22">
        <v>4518704</v>
      </c>
      <c r="D12" s="23">
        <v>0.10050000000000001</v>
      </c>
      <c r="E12" s="24">
        <v>451.8</v>
      </c>
    </row>
    <row r="15" spans="2:6" x14ac:dyDescent="0.25">
      <c r="D15" s="2"/>
    </row>
    <row r="16" spans="2:6" x14ac:dyDescent="0.25">
      <c r="D16" s="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4"/>
  <sheetViews>
    <sheetView showGridLines="0" topLeftCell="A4" zoomScale="90" zoomScaleNormal="90" workbookViewId="0">
      <selection activeCell="H19" sqref="H19"/>
    </sheetView>
  </sheetViews>
  <sheetFormatPr baseColWidth="10" defaultRowHeight="15" x14ac:dyDescent="0.25"/>
  <cols>
    <col min="1" max="1" width="22.140625" bestFit="1" customWidth="1"/>
    <col min="2" max="2" width="4.85546875" bestFit="1" customWidth="1"/>
    <col min="3" max="17" width="5.5703125" bestFit="1" customWidth="1"/>
  </cols>
  <sheetData>
    <row r="2" spans="1:17" s="28" customFormat="1" x14ac:dyDescent="0.25">
      <c r="C2" s="28">
        <v>2006</v>
      </c>
      <c r="D2" s="28">
        <v>2007</v>
      </c>
      <c r="E2" s="28">
        <v>2008</v>
      </c>
      <c r="F2" s="28">
        <v>2009</v>
      </c>
      <c r="G2" s="28">
        <v>2010</v>
      </c>
      <c r="H2" s="28">
        <v>2011</v>
      </c>
      <c r="I2" s="28">
        <v>2012</v>
      </c>
      <c r="J2" s="28">
        <v>2013</v>
      </c>
      <c r="K2" s="28">
        <v>2014</v>
      </c>
      <c r="L2" s="28">
        <v>2015</v>
      </c>
      <c r="M2" s="28">
        <v>2016</v>
      </c>
      <c r="N2" s="28">
        <v>2017</v>
      </c>
      <c r="O2" s="28">
        <v>2018</v>
      </c>
      <c r="P2" s="28">
        <v>2019</v>
      </c>
      <c r="Q2" s="28">
        <v>2020</v>
      </c>
    </row>
    <row r="3" spans="1:17" s="6" customFormat="1" ht="30" x14ac:dyDescent="0.25">
      <c r="A3" s="29" t="s">
        <v>22</v>
      </c>
      <c r="B3" s="29">
        <v>4.82</v>
      </c>
      <c r="C3" s="6">
        <v>5.16</v>
      </c>
      <c r="D3" s="6">
        <v>5.77</v>
      </c>
      <c r="E3" s="6">
        <v>6.26</v>
      </c>
      <c r="F3" s="6">
        <v>5.8</v>
      </c>
      <c r="G3" s="6">
        <v>6.11</v>
      </c>
      <c r="H3" s="6">
        <v>6.93</v>
      </c>
      <c r="I3" s="6">
        <v>7.09</v>
      </c>
      <c r="J3" s="6">
        <v>7.43</v>
      </c>
      <c r="K3" s="6">
        <v>7.67</v>
      </c>
      <c r="L3" s="6">
        <v>7.44</v>
      </c>
      <c r="M3" s="6">
        <v>7.65</v>
      </c>
      <c r="N3" s="6">
        <v>8.24</v>
      </c>
      <c r="O3" s="6">
        <v>8.81</v>
      </c>
      <c r="P3" s="6">
        <v>9.17</v>
      </c>
      <c r="Q3" s="6">
        <v>4.67</v>
      </c>
    </row>
    <row r="4" spans="1:17" s="6" customFormat="1" x14ac:dyDescent="0.25">
      <c r="A4" s="6" t="s">
        <v>23</v>
      </c>
      <c r="C4" s="7">
        <f>+((C3-B3)/B3)*100</f>
        <v>7.0539419087136901</v>
      </c>
      <c r="D4" s="7">
        <f>+((D3-C3)/C3)*100</f>
        <v>11.821705426356578</v>
      </c>
      <c r="E4" s="7">
        <f t="shared" ref="E4:Q4" si="0">+((E3-D3)/D3)*100</f>
        <v>8.4922010398613565</v>
      </c>
      <c r="F4" s="30">
        <f t="shared" si="0"/>
        <v>-7.3482428115015974</v>
      </c>
      <c r="G4" s="7">
        <f t="shared" si="0"/>
        <v>5.3448275862069048</v>
      </c>
      <c r="H4" s="7">
        <f t="shared" si="0"/>
        <v>13.420621931260218</v>
      </c>
      <c r="I4" s="7">
        <f t="shared" si="0"/>
        <v>2.3088023088023109</v>
      </c>
      <c r="J4" s="7">
        <f t="shared" si="0"/>
        <v>4.7954866008462602</v>
      </c>
      <c r="K4" s="7">
        <f t="shared" si="0"/>
        <v>3.2301480484522234</v>
      </c>
      <c r="L4" s="30">
        <f t="shared" si="0"/>
        <v>-2.998696219035196</v>
      </c>
      <c r="M4" s="7">
        <f t="shared" si="0"/>
        <v>2.8225806451612896</v>
      </c>
      <c r="N4" s="7">
        <f t="shared" si="0"/>
        <v>7.7124183006535922</v>
      </c>
      <c r="O4" s="7">
        <f t="shared" si="0"/>
        <v>6.9174757281553436</v>
      </c>
      <c r="P4" s="7">
        <f t="shared" si="0"/>
        <v>4.0862656072644654</v>
      </c>
      <c r="Q4" s="30">
        <f t="shared" si="0"/>
        <v>-49.073064340239917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Hoja1</vt:lpstr>
      <vt:lpstr>Hoja2</vt:lpstr>
      <vt:lpstr>Hoja3</vt:lpstr>
      <vt:lpstr>Hoja4</vt:lpstr>
      <vt:lpstr>Hoja6</vt:lpstr>
      <vt:lpstr>Hoja5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 Casteblanco</dc:creator>
  <cp:lastModifiedBy>Tania Barahona Casteblanco</cp:lastModifiedBy>
  <dcterms:created xsi:type="dcterms:W3CDTF">2022-03-01T16:39:01Z</dcterms:created>
  <dcterms:modified xsi:type="dcterms:W3CDTF">2022-11-11T21:29:04Z</dcterms:modified>
</cp:coreProperties>
</file>