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 Medina\Pictures\Camera Roll\"/>
    </mc:Choice>
  </mc:AlternateContent>
  <xr:revisionPtr revIDLastSave="0" documentId="13_ncr:1_{23768A4C-19B5-4B9F-896C-6CE531BA350B}" xr6:coauthVersionLast="47" xr6:coauthVersionMax="47" xr10:uidLastSave="{00000000-0000-0000-0000-000000000000}"/>
  <bookViews>
    <workbookView xWindow="-120" yWindow="-120" windowWidth="20730" windowHeight="11160" firstSheet="2" activeTab="3" xr2:uid="{0DCDFB37-ED62-4FA9-A9CA-F48700BA060E}"/>
  </bookViews>
  <sheets>
    <sheet name="HISTORIA ESME" sheetId="1" r:id="rId1"/>
    <sheet name="CRECIMENTO DEL MERCADO" sheetId="2" r:id="rId2"/>
    <sheet name="VALOR EXPO 2020" sheetId="3" r:id="rId3"/>
    <sheet name="PROCE. MINERIA Y TECNO" sheetId="4" r:id="rId4"/>
    <sheet name="COMPORTAMIENTO DEL SECTOR " sheetId="5" r:id="rId5"/>
    <sheet name="RECAUDO DE REGALIAS 2012-2021" sheetId="6" r:id="rId6"/>
    <sheet name="COMPORTAMIENTO MERC CHINO" sheetId="7" r:id="rId7"/>
    <sheet name="PRINCIPALES ZONAS CHINA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3" l="1"/>
  <c r="G10" i="3"/>
  <c r="F10" i="3"/>
  <c r="E10" i="3"/>
  <c r="D10" i="3"/>
  <c r="C10" i="3"/>
  <c r="H11" i="3"/>
  <c r="J14" i="2"/>
  <c r="C6" i="5"/>
  <c r="C5" i="5"/>
  <c r="C4" i="5"/>
  <c r="C7" i="5"/>
  <c r="I14" i="2"/>
  <c r="I7" i="2"/>
  <c r="H14" i="2"/>
  <c r="G14" i="2"/>
  <c r="F14" i="2"/>
</calcChain>
</file>

<file path=xl/sharedStrings.xml><?xml version="1.0" encoding="utf-8"?>
<sst xmlns="http://schemas.openxmlformats.org/spreadsheetml/2006/main" count="88" uniqueCount="83">
  <si>
    <t xml:space="preserve">ESMERALDA </t>
  </si>
  <si>
    <t xml:space="preserve">DESCRIPCION TECNICA </t>
  </si>
  <si>
    <t xml:space="preserve">formula quimica </t>
  </si>
  <si>
    <t>clase minerologica</t>
  </si>
  <si>
    <t xml:space="preserve">categoria mineral </t>
  </si>
  <si>
    <t xml:space="preserve">dureza </t>
  </si>
  <si>
    <t xml:space="preserve">tonalidades </t>
  </si>
  <si>
    <t xml:space="preserve">indice de refraccion </t>
  </si>
  <si>
    <t xml:space="preserve">habito cristalino </t>
  </si>
  <si>
    <t xml:space="preserve">cortes con gema </t>
  </si>
  <si>
    <t xml:space="preserve">valor del mercado </t>
  </si>
  <si>
    <t>Be3A12(SiO3)6:;Cr</t>
  </si>
  <si>
    <t>9.CJ.05 (Variedades de berilo)</t>
  </si>
  <si>
    <t xml:space="preserve">minerales ciclosilicatos </t>
  </si>
  <si>
    <t xml:space="preserve">verde esmeralda, verde levemente azulado </t>
  </si>
  <si>
    <t>7,5 a 8 Mohs</t>
  </si>
  <si>
    <t>1,576 - 1,582</t>
  </si>
  <si>
    <t xml:space="preserve">masivo y en cristales prismaticos definidos </t>
  </si>
  <si>
    <t>esmeralda "cushion, oval y redonda)</t>
  </si>
  <si>
    <t xml:space="preserve">precio medio alto según calidad </t>
  </si>
  <si>
    <t>Cod</t>
  </si>
  <si>
    <t xml:space="preserve">descripcion de los productos </t>
  </si>
  <si>
    <t xml:space="preserve">combustibles minerales, aceites minerales y productos de su destilamiento </t>
  </si>
  <si>
    <t>perlas finas naturales o cultivadas priedras preciosas y semi preciosas</t>
  </si>
  <si>
    <t>café te yerba mate y especias</t>
  </si>
  <si>
    <t>plantas vivas y productos de floricultura</t>
  </si>
  <si>
    <t xml:space="preserve">plastico y sus manufacturas </t>
  </si>
  <si>
    <t xml:space="preserve">frutas y frutos comestibles </t>
  </si>
  <si>
    <t>grasas y aceites minerales o vegetales</t>
  </si>
  <si>
    <t xml:space="preserve">mauqina, aparatos y material electrico y sus partes </t>
  </si>
  <si>
    <t xml:space="preserve">azucares y articulos de confiteria </t>
  </si>
  <si>
    <t xml:space="preserve">TOTAL CIFRAS EN MILLONES DE DOLARES </t>
  </si>
  <si>
    <t xml:space="preserve">datos. Trade map </t>
  </si>
  <si>
    <t xml:space="preserve">PAISES </t>
  </si>
  <si>
    <t xml:space="preserve">PLANEACION </t>
  </si>
  <si>
    <t xml:space="preserve">plan de desarrollo desde años anteriores para su explotacion </t>
  </si>
  <si>
    <t>planificacion geológica</t>
  </si>
  <si>
    <t>recuperacion y manipulacon de la mina para el mismo recurso</t>
  </si>
  <si>
    <t xml:space="preserve">EXPANSION MINERA Y EXCAVACION </t>
  </si>
  <si>
    <t xml:space="preserve">posicionamiento de la mina </t>
  </si>
  <si>
    <t>resumen historico de posibles excavaciones realizadas</t>
  </si>
  <si>
    <t xml:space="preserve">excavaciones de pruebas para identificar piedras y referencias docuemntales </t>
  </si>
  <si>
    <t>datos. Unidad de planeacion minero energeticas</t>
  </si>
  <si>
    <t>AÑO</t>
  </si>
  <si>
    <t xml:space="preserve">Recaudo de regalias </t>
  </si>
  <si>
    <t xml:space="preserve">datos umpe sisgo </t>
  </si>
  <si>
    <t>año</t>
  </si>
  <si>
    <t xml:space="preserve">total miles de millones </t>
  </si>
  <si>
    <t xml:space="preserve">COD </t>
  </si>
  <si>
    <t xml:space="preserve">DESCRIPCION </t>
  </si>
  <si>
    <t>AÑO 2016</t>
  </si>
  <si>
    <t>AÑO 2017</t>
  </si>
  <si>
    <t>AÑO 2018</t>
  </si>
  <si>
    <t>AÑO 2019</t>
  </si>
  <si>
    <t>AÑO 2020</t>
  </si>
  <si>
    <t>Materias no a otra parte especificadas</t>
  </si>
  <si>
    <t xml:space="preserve">Productos cerámicos </t>
  </si>
  <si>
    <t>Combustibles minerales, aceites minerales y productos de su destilación materias bituminosas</t>
  </si>
  <si>
    <t xml:space="preserve">Fundición de hierro o acero </t>
  </si>
  <si>
    <t xml:space="preserve">Calzado polainas y artículos análogos, partes de estos artículos </t>
  </si>
  <si>
    <t xml:space="preserve">Manufacturas de fundición de hierro o acero </t>
  </si>
  <si>
    <t xml:space="preserve">Maquinas, aparatos y material eléctrico y sus partes </t>
  </si>
  <si>
    <t xml:space="preserve">AÑO </t>
  </si>
  <si>
    <t>RUBIES, ZAFIROS Y ESMERLADAS TRABAJADAS…</t>
  </si>
  <si>
    <t>PIEDRAS PRECIOSAS, SEMIPRECIOSAS NATURALES…</t>
  </si>
  <si>
    <t>PIEDRAS PRECIOSAS O SEMI TRABAJADOS O EN BRUTO</t>
  </si>
  <si>
    <t xml:space="preserve">MILES DE DOLARES AMERICANOS </t>
  </si>
  <si>
    <t>exportacion 2016</t>
  </si>
  <si>
    <t>exportacion 2017</t>
  </si>
  <si>
    <t>exportacion 2018</t>
  </si>
  <si>
    <t>exportacion 2019</t>
  </si>
  <si>
    <t>exportacion 2020</t>
  </si>
  <si>
    <t>exportacion 2021</t>
  </si>
  <si>
    <t xml:space="preserve">emiratos arabes </t>
  </si>
  <si>
    <t xml:space="preserve">china </t>
  </si>
  <si>
    <t xml:space="preserve">estados unidos </t>
  </si>
  <si>
    <t xml:space="preserve">india </t>
  </si>
  <si>
    <t>japon</t>
  </si>
  <si>
    <t xml:space="preserve">alemania </t>
  </si>
  <si>
    <t xml:space="preserve">TOTALES EN MILES DE DOLARES </t>
  </si>
  <si>
    <t>enero- junio</t>
  </si>
  <si>
    <t xml:space="preserve">VENDEDOR </t>
  </si>
  <si>
    <t xml:space="preserve">COMPRADOR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</si>
</sst>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41" fontId="0" fillId="0" borderId="0" xfId="1" applyFont="1"/>
    <xf numFmtId="0" fontId="0" fillId="0" borderId="3" xfId="0" applyBorder="1"/>
    <xf numFmtId="42" fontId="0" fillId="0" borderId="0" xfId="2" applyFont="1"/>
    <xf numFmtId="0" fontId="5" fillId="0" borderId="3" xfId="0" applyFont="1" applyBorder="1"/>
    <xf numFmtId="41" fontId="0" fillId="0" borderId="3" xfId="1" applyFont="1" applyBorder="1"/>
    <xf numFmtId="3" fontId="0" fillId="0" borderId="0" xfId="0" applyNumberFormat="1"/>
    <xf numFmtId="3" fontId="5" fillId="0" borderId="0" xfId="0" applyNumberFormat="1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0" xfId="0" applyFont="1" applyFill="1"/>
    <xf numFmtId="1" fontId="0" fillId="2" borderId="0" xfId="2" applyNumberFormat="1" applyFont="1" applyFill="1"/>
    <xf numFmtId="41" fontId="0" fillId="2" borderId="0" xfId="1" applyFont="1" applyFill="1"/>
    <xf numFmtId="1" fontId="6" fillId="2" borderId="4" xfId="2" applyNumberFormat="1" applyFont="1" applyFill="1" applyBorder="1" applyAlignment="1">
      <alignment wrapText="1"/>
    </xf>
    <xf numFmtId="1" fontId="6" fillId="2" borderId="5" xfId="2" applyNumberFormat="1" applyFont="1" applyFill="1" applyBorder="1" applyAlignment="1">
      <alignment wrapText="1"/>
    </xf>
    <xf numFmtId="1" fontId="2" fillId="2" borderId="4" xfId="2" applyNumberFormat="1" applyFont="1" applyFill="1" applyBorder="1" applyAlignment="1">
      <alignment horizontal="center"/>
    </xf>
    <xf numFmtId="1" fontId="2" fillId="2" borderId="5" xfId="2" applyNumberFormat="1" applyFont="1" applyFill="1" applyBorder="1" applyAlignment="1">
      <alignment horizontal="center"/>
    </xf>
    <xf numFmtId="41" fontId="2" fillId="2" borderId="5" xfId="1" applyFont="1" applyFill="1" applyBorder="1"/>
    <xf numFmtId="41" fontId="2" fillId="2" borderId="6" xfId="1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1" fontId="4" fillId="2" borderId="0" xfId="1" applyFont="1" applyFill="1"/>
    <xf numFmtId="41" fontId="7" fillId="2" borderId="5" xfId="1" applyFont="1" applyFill="1" applyBorder="1"/>
    <xf numFmtId="41" fontId="7" fillId="2" borderId="6" xfId="0" applyNumberFormat="1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1" fontId="0" fillId="2" borderId="10" xfId="1" applyFont="1" applyFill="1" applyBorder="1"/>
    <xf numFmtId="0" fontId="0" fillId="2" borderId="11" xfId="0" applyFill="1" applyBorder="1"/>
    <xf numFmtId="41" fontId="0" fillId="2" borderId="12" xfId="1" applyFont="1" applyFill="1" applyBorder="1"/>
    <xf numFmtId="0" fontId="0" fillId="3" borderId="3" xfId="0" applyFill="1" applyBorder="1"/>
    <xf numFmtId="0" fontId="0" fillId="4" borderId="3" xfId="0" applyFill="1" applyBorder="1"/>
    <xf numFmtId="0" fontId="4" fillId="2" borderId="8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0" fillId="0" borderId="10" xfId="0" applyBorder="1"/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'COMPORTAMIENTO DEL SECTOR '!$C$3</c:f>
              <c:strCache>
                <c:ptCount val="1"/>
                <c:pt idx="0">
                  <c:v>enero- junio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'COMPORTAMIENTO DEL SECTOR '!$B$4:$B$7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'COMPORTAMIENTO DEL SECTOR '!$C$4:$C$7</c:f>
              <c:numCache>
                <c:formatCode>_(* #,##0_);_(* \(#,##0\);_(* "-"_);_(@_)</c:formatCode>
                <c:ptCount val="4"/>
                <c:pt idx="0">
                  <c:v>488497</c:v>
                </c:pt>
                <c:pt idx="1">
                  <c:v>397939</c:v>
                </c:pt>
                <c:pt idx="2">
                  <c:v>1419860</c:v>
                </c:pt>
                <c:pt idx="3">
                  <c:v>676427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B-4E50-872D-840580B5C1C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85892388451443"/>
          <c:y val="7.0512820512820512E-2"/>
          <c:w val="0.84725218722659668"/>
          <c:h val="0.780780335150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'RECAUDO DE REGALIAS 2012-2021'!$C$4</c:f>
              <c:strCache>
                <c:ptCount val="1"/>
                <c:pt idx="0">
                  <c:v>total miles de millones 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'RECAUDO DE REGALIAS 2012-2021'!$B$5:$B$10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'RECAUDO DE REGALIAS 2012-2021'!$C$5:$C$10</c:f>
              <c:numCache>
                <c:formatCode>_("$"* #,##0_);_("$"* \(#,##0\);_("$"* "-"_);_(@_)</c:formatCode>
                <c:ptCount val="6"/>
                <c:pt idx="0">
                  <c:v>8273</c:v>
                </c:pt>
                <c:pt idx="1">
                  <c:v>7746</c:v>
                </c:pt>
                <c:pt idx="2">
                  <c:v>7751</c:v>
                </c:pt>
                <c:pt idx="3">
                  <c:v>7650</c:v>
                </c:pt>
                <c:pt idx="4">
                  <c:v>4627</c:v>
                </c:pt>
                <c:pt idx="5">
                  <c:v>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9-4683-AFF8-FE21EBE7A9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82129680"/>
        <c:axId val="382130928"/>
      </c:barChart>
      <c:catAx>
        <c:axId val="38212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2130928"/>
        <c:crosses val="autoZero"/>
        <c:auto val="1"/>
        <c:lblAlgn val="ctr"/>
        <c:lblOffset val="100"/>
        <c:noMultiLvlLbl val="0"/>
      </c:catAx>
      <c:valAx>
        <c:axId val="382130928"/>
        <c:scaling>
          <c:orientation val="minMax"/>
        </c:scaling>
        <c:delete val="0"/>
        <c:axPos val="l"/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212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'COMPORTAMIENTO MERC CHINO'!$D$4</c:f>
              <c:strCache>
                <c:ptCount val="1"/>
                <c:pt idx="0">
                  <c:v>AÑO 2016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'COMPORTAMIENTO MERC CHINO'!$B$5:$C$11</c:f>
              <c:numCache>
                <c:formatCode>General</c:formatCode>
                <c:ptCount val="7"/>
                <c:pt idx="0">
                  <c:v>85</c:v>
                </c:pt>
                <c:pt idx="1">
                  <c:v>73</c:v>
                </c:pt>
                <c:pt idx="2">
                  <c:v>64</c:v>
                </c:pt>
                <c:pt idx="3">
                  <c:v>72</c:v>
                </c:pt>
                <c:pt idx="4">
                  <c:v>27</c:v>
                </c:pt>
                <c:pt idx="5">
                  <c:v>69</c:v>
                </c:pt>
                <c:pt idx="6">
                  <c:v>99</c:v>
                </c:pt>
              </c:numCache>
            </c:numRef>
          </c:cat>
          <c:val>
            <c:numRef>
              <c:f>'COMPORTAMIENTO MERC CHINO'!$D$5:$D$11</c:f>
              <c:numCache>
                <c:formatCode>_(* #,##0_);_(* \(#,##0\);_(* "-"_);_(@_)</c:formatCode>
                <c:ptCount val="7"/>
                <c:pt idx="0">
                  <c:v>557070</c:v>
                </c:pt>
                <c:pt idx="1">
                  <c:v>53101</c:v>
                </c:pt>
                <c:pt idx="2">
                  <c:v>47804</c:v>
                </c:pt>
                <c:pt idx="3">
                  <c:v>43413</c:v>
                </c:pt>
                <c:pt idx="4">
                  <c:v>268450</c:v>
                </c:pt>
                <c:pt idx="5">
                  <c:v>19420</c:v>
                </c:pt>
                <c:pt idx="6">
                  <c:v>5890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1-40B8-BD18-4CD2D929D8B9}"/>
            </c:ext>
          </c:extLst>
        </c:ser>
        <c:ser>
          <c:idx val="1"/>
          <c:order val="1"/>
          <c:tx>
            <c:strRef>
              <c:f>'COMPORTAMIENTO MERC CHINO'!$E$4</c:f>
              <c:strCache>
                <c:ptCount val="1"/>
                <c:pt idx="0">
                  <c:v>AÑO 2017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'COMPORTAMIENTO MERC CHINO'!$B$5:$C$11</c:f>
              <c:numCache>
                <c:formatCode>General</c:formatCode>
                <c:ptCount val="7"/>
                <c:pt idx="0">
                  <c:v>85</c:v>
                </c:pt>
                <c:pt idx="1">
                  <c:v>73</c:v>
                </c:pt>
                <c:pt idx="2">
                  <c:v>64</c:v>
                </c:pt>
                <c:pt idx="3">
                  <c:v>72</c:v>
                </c:pt>
                <c:pt idx="4">
                  <c:v>27</c:v>
                </c:pt>
                <c:pt idx="5">
                  <c:v>69</c:v>
                </c:pt>
                <c:pt idx="6">
                  <c:v>99</c:v>
                </c:pt>
              </c:numCache>
            </c:numRef>
          </c:cat>
          <c:val>
            <c:numRef>
              <c:f>'COMPORTAMIENTO MERC CHINO'!$E$5:$E$11</c:f>
              <c:numCache>
                <c:formatCode>_(* #,##0_);_(* \(#,##0\);_(* "-"_);_(@_)</c:formatCode>
                <c:ptCount val="7"/>
                <c:pt idx="0">
                  <c:v>598975</c:v>
                </c:pt>
                <c:pt idx="1">
                  <c:v>57301</c:v>
                </c:pt>
                <c:pt idx="2">
                  <c:v>48438</c:v>
                </c:pt>
                <c:pt idx="3">
                  <c:v>43074</c:v>
                </c:pt>
                <c:pt idx="4">
                  <c:v>35454</c:v>
                </c:pt>
                <c:pt idx="5">
                  <c:v>19998</c:v>
                </c:pt>
                <c:pt idx="6">
                  <c:v>6205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1-40B8-BD18-4CD2D929D8B9}"/>
            </c:ext>
          </c:extLst>
        </c:ser>
        <c:ser>
          <c:idx val="2"/>
          <c:order val="2"/>
          <c:tx>
            <c:strRef>
              <c:f>'COMPORTAMIENTO MERC CHINO'!$F$4</c:f>
              <c:strCache>
                <c:ptCount val="1"/>
                <c:pt idx="0">
                  <c:v>AÑO 2018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'COMPORTAMIENTO MERC CHINO'!$B$5:$C$11</c:f>
              <c:numCache>
                <c:formatCode>General</c:formatCode>
                <c:ptCount val="7"/>
                <c:pt idx="0">
                  <c:v>85</c:v>
                </c:pt>
                <c:pt idx="1">
                  <c:v>73</c:v>
                </c:pt>
                <c:pt idx="2">
                  <c:v>64</c:v>
                </c:pt>
                <c:pt idx="3">
                  <c:v>72</c:v>
                </c:pt>
                <c:pt idx="4">
                  <c:v>27</c:v>
                </c:pt>
                <c:pt idx="5">
                  <c:v>69</c:v>
                </c:pt>
                <c:pt idx="6">
                  <c:v>99</c:v>
                </c:pt>
              </c:numCache>
            </c:numRef>
          </c:cat>
          <c:val>
            <c:numRef>
              <c:f>'COMPORTAMIENTO MERC CHINO'!$F$5:$F$11</c:f>
              <c:numCache>
                <c:formatCode>_(* #,##0_);_(* \(#,##0\);_(* "-"_);_(@_)</c:formatCode>
                <c:ptCount val="7"/>
                <c:pt idx="0">
                  <c:v>664425</c:v>
                </c:pt>
                <c:pt idx="1">
                  <c:v>65559</c:v>
                </c:pt>
                <c:pt idx="2">
                  <c:v>47136</c:v>
                </c:pt>
                <c:pt idx="3">
                  <c:v>46917</c:v>
                </c:pt>
                <c:pt idx="4">
                  <c:v>46604</c:v>
                </c:pt>
                <c:pt idx="5">
                  <c:v>22640</c:v>
                </c:pt>
                <c:pt idx="6">
                  <c:v>5279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41-40B8-BD18-4CD2D929D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228032960"/>
        <c:axId val="228036288"/>
      </c:barChart>
      <c:lineChart>
        <c:grouping val="standard"/>
        <c:varyColors val="0"/>
        <c:ser>
          <c:idx val="3"/>
          <c:order val="3"/>
          <c:tx>
            <c:strRef>
              <c:f>'COMPORTAMIENTO MERC CHINO'!$G$4</c:f>
              <c:strCache>
                <c:ptCount val="1"/>
                <c:pt idx="0">
                  <c:v>AÑO 2019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'COMPORTAMIENTO MERC CHINO'!$B$5:$C$11</c:f>
              <c:numCache>
                <c:formatCode>General</c:formatCode>
                <c:ptCount val="7"/>
                <c:pt idx="0">
                  <c:v>85</c:v>
                </c:pt>
                <c:pt idx="1">
                  <c:v>73</c:v>
                </c:pt>
                <c:pt idx="2">
                  <c:v>64</c:v>
                </c:pt>
                <c:pt idx="3">
                  <c:v>72</c:v>
                </c:pt>
                <c:pt idx="4">
                  <c:v>27</c:v>
                </c:pt>
                <c:pt idx="5">
                  <c:v>69</c:v>
                </c:pt>
                <c:pt idx="6">
                  <c:v>99</c:v>
                </c:pt>
              </c:numCache>
            </c:numRef>
          </c:cat>
          <c:val>
            <c:numRef>
              <c:f>'COMPORTAMIENTO MERC CHINO'!$G$5:$G$11</c:f>
              <c:numCache>
                <c:formatCode>_(* #,##0_);_(* \(#,##0\);_(* "-"_);_(@_)</c:formatCode>
                <c:ptCount val="7"/>
                <c:pt idx="0">
                  <c:v>670998</c:v>
                </c:pt>
                <c:pt idx="1">
                  <c:v>69554</c:v>
                </c:pt>
                <c:pt idx="2">
                  <c:v>47804</c:v>
                </c:pt>
                <c:pt idx="3">
                  <c:v>39464</c:v>
                </c:pt>
                <c:pt idx="4">
                  <c:v>47035</c:v>
                </c:pt>
                <c:pt idx="5">
                  <c:v>25433</c:v>
                </c:pt>
                <c:pt idx="6">
                  <c:v>11757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41-40B8-BD18-4CD2D929D8B9}"/>
            </c:ext>
          </c:extLst>
        </c:ser>
        <c:ser>
          <c:idx val="4"/>
          <c:order val="4"/>
          <c:tx>
            <c:strRef>
              <c:f>'COMPORTAMIENTO MERC CHINO'!$H$4</c:f>
              <c:strCache>
                <c:ptCount val="1"/>
                <c:pt idx="0">
                  <c:v>AÑO 2020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'COMPORTAMIENTO MERC CHINO'!$B$5:$C$11</c:f>
              <c:numCache>
                <c:formatCode>General</c:formatCode>
                <c:ptCount val="7"/>
                <c:pt idx="0">
                  <c:v>85</c:v>
                </c:pt>
                <c:pt idx="1">
                  <c:v>73</c:v>
                </c:pt>
                <c:pt idx="2">
                  <c:v>64</c:v>
                </c:pt>
                <c:pt idx="3">
                  <c:v>72</c:v>
                </c:pt>
                <c:pt idx="4">
                  <c:v>27</c:v>
                </c:pt>
                <c:pt idx="5">
                  <c:v>69</c:v>
                </c:pt>
                <c:pt idx="6">
                  <c:v>99</c:v>
                </c:pt>
              </c:numCache>
            </c:numRef>
          </c:cat>
          <c:val>
            <c:numRef>
              <c:f>'COMPORTAMIENTO MERC CHINO'!$H$5:$H$11</c:f>
              <c:numCache>
                <c:formatCode>_(* #,##0_);_(* \(#,##0\);_(* "-"_);_(@_)</c:formatCode>
                <c:ptCount val="7"/>
                <c:pt idx="0">
                  <c:v>710124</c:v>
                </c:pt>
                <c:pt idx="1">
                  <c:v>71063</c:v>
                </c:pt>
                <c:pt idx="2">
                  <c:v>38115</c:v>
                </c:pt>
                <c:pt idx="3">
                  <c:v>33413</c:v>
                </c:pt>
                <c:pt idx="4">
                  <c:v>32118</c:v>
                </c:pt>
                <c:pt idx="5">
                  <c:v>25117</c:v>
                </c:pt>
                <c:pt idx="6">
                  <c:v>24996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41-40B8-BD18-4CD2D929D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032960"/>
        <c:axId val="228036288"/>
      </c:lineChart>
      <c:catAx>
        <c:axId val="22803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8036288"/>
        <c:crosses val="autoZero"/>
        <c:auto val="1"/>
        <c:lblAlgn val="ctr"/>
        <c:lblOffset val="100"/>
        <c:noMultiLvlLbl val="0"/>
      </c:catAx>
      <c:valAx>
        <c:axId val="22803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803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710391 (MILES DE DOLARES AMERICANOS)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'PRINCIPALES ZONAS CHINA'!$F$3:$F$7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'PRINCIPALES ZONAS CHINA'!$G$3:$G$7</c:f>
              <c:numCache>
                <c:formatCode>_(* #,##0_);_(* \(#,##0\);_(* "-"_);_(@_)</c:formatCode>
                <c:ptCount val="5"/>
                <c:pt idx="0">
                  <c:v>782345</c:v>
                </c:pt>
                <c:pt idx="1">
                  <c:v>905119</c:v>
                </c:pt>
                <c:pt idx="2">
                  <c:v>838984</c:v>
                </c:pt>
                <c:pt idx="3">
                  <c:v>761670</c:v>
                </c:pt>
                <c:pt idx="4">
                  <c:v>1344228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B-41E6-B89B-951821DBF70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27691903"/>
        <c:axId val="727692319"/>
      </c:lineChart>
      <c:catAx>
        <c:axId val="72769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7692319"/>
        <c:crosses val="autoZero"/>
        <c:auto val="1"/>
        <c:lblAlgn val="ctr"/>
        <c:lblOffset val="100"/>
        <c:noMultiLvlLbl val="0"/>
      </c:catAx>
      <c:valAx>
        <c:axId val="727692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7691903"/>
        <c:crosses val="autoZero"/>
        <c:crossBetween val="between"/>
        <c:majorUnit val="6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'PRINCIPALES ZONAS CHINA'!$F$16:$F$20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'PRINCIPALES ZONAS CHINA'!$G$16:$G$20</c:f>
              <c:numCache>
                <c:formatCode>_(* #,##0_);_(* \(#,##0\);_(* "-"_);_(@_)</c:formatCode>
                <c:ptCount val="5"/>
                <c:pt idx="0">
                  <c:v>299954</c:v>
                </c:pt>
                <c:pt idx="1">
                  <c:v>327238</c:v>
                </c:pt>
                <c:pt idx="2">
                  <c:v>272172</c:v>
                </c:pt>
                <c:pt idx="3">
                  <c:v>229519</c:v>
                </c:pt>
                <c:pt idx="4">
                  <c:v>292156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4-4AC0-A3BD-765760C12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210255"/>
        <c:axId val="892231887"/>
      </c:barChart>
      <c:catAx>
        <c:axId val="89221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231887"/>
        <c:crosses val="autoZero"/>
        <c:auto val="1"/>
        <c:lblAlgn val="ctr"/>
        <c:lblOffset val="100"/>
        <c:noMultiLvlLbl val="0"/>
      </c:catAx>
      <c:valAx>
        <c:axId val="892231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210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710310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D45-4031-B9DB-CD7B8CF1DF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45-4031-B9DB-CD7B8CF1DF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45-4031-B9DB-CD7B8CF1DF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D45-4031-B9DB-CD7B8CF1DF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D45-4031-B9DB-CD7B8CF1DFB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'PRINCIPALES ZONAS CHINA'!$F$25:$F$29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'PRINCIPALES ZONAS CHINA'!$G$25:$G$29</c:f>
              <c:numCache>
                <c:formatCode>General</c:formatCode>
                <c:ptCount val="5"/>
                <c:pt idx="0">
                  <c:v>190569</c:v>
                </c:pt>
                <c:pt idx="1">
                  <c:v>129117</c:v>
                </c:pt>
                <c:pt idx="2">
                  <c:v>169776</c:v>
                </c:pt>
                <c:pt idx="3">
                  <c:v>85282</c:v>
                </c:pt>
                <c:pt idx="4">
                  <c:v>108772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7-4614-A627-F582FC726F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14287</xdr:rowOff>
    </xdr:from>
    <xdr:to>
      <xdr:col>11</xdr:col>
      <xdr:colOff>180975</xdr:colOff>
      <xdr:row>17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77A420-BBAF-9260-491F-C83C1E21D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</xdr:row>
      <xdr:rowOff>104775</xdr:rowOff>
    </xdr:from>
    <xdr:to>
      <xdr:col>9</xdr:col>
      <xdr:colOff>609600</xdr:colOff>
      <xdr:row>12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CC5E18-38A5-4FAF-8EA7-548401768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532279</xdr:colOff>
      <xdr:row>2</xdr:row>
      <xdr:rowOff>180414</xdr:rowOff>
    </xdr:from>
    <xdr:to>
      <xdr:col>14</xdr:col>
      <xdr:colOff>296956</xdr:colOff>
      <xdr:row>16</xdr:row>
      <xdr:rowOff>178173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E88631-2008-4FC2-5D99-F5469E2F0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1</xdr:row>
      <xdr:rowOff>14287</xdr:rowOff>
    </xdr:from>
    <xdr:to>
      <xdr:col>14</xdr:col>
      <xdr:colOff>390525</xdr:colOff>
      <xdr:row>12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812B34-AB5C-F17D-8264-AFA6DF60C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67236</xdr:colOff>
      <xdr:row>11</xdr:row>
      <xdr:rowOff>67234</xdr:rowOff>
    </xdr:from>
    <xdr:to>
      <xdr:col>4</xdr:col>
      <xdr:colOff>504265</xdr:colOff>
      <xdr:row>22</xdr:row>
      <xdr:rowOff>150438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30B33DD-CF87-7F1C-4BFC-2FFA9258A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633132</xdr:colOff>
      <xdr:row>23</xdr:row>
      <xdr:rowOff>67235</xdr:rowOff>
    </xdr:from>
    <xdr:to>
      <xdr:col>12</xdr:col>
      <xdr:colOff>649941</xdr:colOff>
      <xdr:row>34</xdr:row>
      <xdr:rowOff>10085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AD5E901-524D-B37B-FFED-0BAC436FA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FC66-C2D3-47FB-814B-EE75B5892F01}">
  <dimension ref="D3:F13"/>
  <sheetViews>
    <sheetView workbookViewId="0">
      <selection activeCell="D4" sqref="D4:E13"/>
    </sheetView>
  </sheetViews>
  <sheetFormatPr baseColWidth="10" defaultRowHeight="15" x14ac:dyDescent="0.25"/>
  <cols>
    <col min="4" max="4" width="21.28515625" customWidth="1"/>
    <col min="5" max="5" width="40.5703125" bestFit="1" customWidth="1"/>
  </cols>
  <sheetData>
    <row r="3" spans="4:6" ht="15.75" thickBot="1" x14ac:dyDescent="0.3"/>
    <row r="4" spans="4:6" ht="16.5" thickBot="1" x14ac:dyDescent="0.3">
      <c r="D4" s="10" t="s">
        <v>0</v>
      </c>
      <c r="E4" s="11" t="s">
        <v>1</v>
      </c>
      <c r="F4" s="1"/>
    </row>
    <row r="5" spans="4:6" ht="15.75" x14ac:dyDescent="0.25">
      <c r="D5" s="12" t="s">
        <v>2</v>
      </c>
      <c r="E5" s="12" t="s">
        <v>11</v>
      </c>
    </row>
    <row r="6" spans="4:6" ht="15.75" x14ac:dyDescent="0.25">
      <c r="D6" s="12" t="s">
        <v>3</v>
      </c>
      <c r="E6" s="12" t="s">
        <v>12</v>
      </c>
    </row>
    <row r="7" spans="4:6" ht="15.75" x14ac:dyDescent="0.25">
      <c r="D7" s="12" t="s">
        <v>4</v>
      </c>
      <c r="E7" s="12" t="s">
        <v>13</v>
      </c>
    </row>
    <row r="8" spans="4:6" ht="15.75" x14ac:dyDescent="0.25">
      <c r="D8" s="12" t="s">
        <v>6</v>
      </c>
      <c r="E8" s="12" t="s">
        <v>14</v>
      </c>
    </row>
    <row r="9" spans="4:6" ht="15.75" x14ac:dyDescent="0.25">
      <c r="D9" s="12" t="s">
        <v>5</v>
      </c>
      <c r="E9" s="12" t="s">
        <v>15</v>
      </c>
    </row>
    <row r="10" spans="4:6" ht="15.75" x14ac:dyDescent="0.25">
      <c r="D10" s="12" t="s">
        <v>7</v>
      </c>
      <c r="E10" s="12" t="s">
        <v>16</v>
      </c>
    </row>
    <row r="11" spans="4:6" ht="15.75" x14ac:dyDescent="0.25">
      <c r="D11" s="12" t="s">
        <v>8</v>
      </c>
      <c r="E11" s="12" t="s">
        <v>17</v>
      </c>
    </row>
    <row r="12" spans="4:6" ht="15.75" x14ac:dyDescent="0.25">
      <c r="D12" s="12" t="s">
        <v>9</v>
      </c>
      <c r="E12" s="12" t="s">
        <v>18</v>
      </c>
    </row>
    <row r="13" spans="4:6" ht="15.75" x14ac:dyDescent="0.25">
      <c r="D13" s="12" t="s">
        <v>10</v>
      </c>
      <c r="E13" s="1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B1F7-EF72-4DAC-8170-F92DEC7C22BD}">
  <dimension ref="C2:J14"/>
  <sheetViews>
    <sheetView topLeftCell="B1" workbookViewId="0">
      <selection activeCell="C4" sqref="C4:J14"/>
    </sheetView>
  </sheetViews>
  <sheetFormatPr baseColWidth="10" defaultRowHeight="15" x14ac:dyDescent="0.25"/>
  <cols>
    <col min="3" max="3" width="11.5703125" bestFit="1" customWidth="1"/>
    <col min="4" max="4" width="33.140625" customWidth="1"/>
    <col min="5" max="10" width="12.140625" bestFit="1" customWidth="1"/>
  </cols>
  <sheetData>
    <row r="2" spans="3:10" x14ac:dyDescent="0.25">
      <c r="C2" t="s">
        <v>32</v>
      </c>
    </row>
    <row r="4" spans="3:10" s="2" customFormat="1" ht="33.75" customHeight="1" x14ac:dyDescent="0.25">
      <c r="C4" s="15" t="s">
        <v>20</v>
      </c>
      <c r="D4" s="16" t="s">
        <v>21</v>
      </c>
      <c r="E4" s="16" t="s">
        <v>67</v>
      </c>
      <c r="F4" s="16" t="s">
        <v>68</v>
      </c>
      <c r="G4" s="16" t="s">
        <v>69</v>
      </c>
      <c r="H4" s="16" t="s">
        <v>70</v>
      </c>
      <c r="I4" s="16" t="s">
        <v>71</v>
      </c>
      <c r="J4" s="16" t="s">
        <v>72</v>
      </c>
    </row>
    <row r="5" spans="3:10" x14ac:dyDescent="0.25">
      <c r="C5" s="13">
        <v>27</v>
      </c>
      <c r="D5" s="13" t="s">
        <v>22</v>
      </c>
      <c r="E5" s="14">
        <v>14770996</v>
      </c>
      <c r="F5" s="14">
        <v>20411532</v>
      </c>
      <c r="G5" s="14">
        <v>24136057</v>
      </c>
      <c r="H5" s="14">
        <v>21638662</v>
      </c>
      <c r="I5" s="14">
        <v>12924762</v>
      </c>
      <c r="J5" s="14">
        <v>18278457</v>
      </c>
    </row>
    <row r="6" spans="3:10" x14ac:dyDescent="0.25">
      <c r="C6" s="13">
        <v>71</v>
      </c>
      <c r="D6" s="13" t="s">
        <v>23</v>
      </c>
      <c r="E6" s="14">
        <v>1768345</v>
      </c>
      <c r="F6" s="14">
        <v>2006088</v>
      </c>
      <c r="G6" s="14">
        <v>1632636</v>
      </c>
      <c r="H6" s="14">
        <v>1961841</v>
      </c>
      <c r="I6" s="14">
        <v>2994964</v>
      </c>
      <c r="J6" s="14">
        <v>3345535</v>
      </c>
    </row>
    <row r="7" spans="3:10" x14ac:dyDescent="0.25">
      <c r="C7" s="13">
        <v>9</v>
      </c>
      <c r="D7" s="13" t="s">
        <v>24</v>
      </c>
      <c r="E7" s="14">
        <v>2473435</v>
      </c>
      <c r="F7" s="14">
        <v>2595072</v>
      </c>
      <c r="G7" s="14">
        <v>2348746</v>
      </c>
      <c r="H7" s="14">
        <v>2376441</v>
      </c>
      <c r="I7" s="14">
        <f>+I6</f>
        <v>2994964</v>
      </c>
      <c r="J7" s="14">
        <v>3205854</v>
      </c>
    </row>
    <row r="8" spans="3:10" x14ac:dyDescent="0.25">
      <c r="C8" s="13">
        <v>6</v>
      </c>
      <c r="D8" s="13" t="s">
        <v>25</v>
      </c>
      <c r="E8" s="14">
        <v>1328138</v>
      </c>
      <c r="F8" s="14">
        <v>1417127</v>
      </c>
      <c r="G8" s="14">
        <v>1477877</v>
      </c>
      <c r="H8" s="14">
        <v>1495636</v>
      </c>
      <c r="I8" s="14">
        <v>2537462</v>
      </c>
      <c r="J8" s="14">
        <v>1983344</v>
      </c>
    </row>
    <row r="9" spans="3:10" x14ac:dyDescent="0.25">
      <c r="C9" s="13">
        <v>39</v>
      </c>
      <c r="D9" s="13" t="s">
        <v>26</v>
      </c>
      <c r="E9" s="14">
        <v>1278503</v>
      </c>
      <c r="F9" s="14">
        <v>1361423</v>
      </c>
      <c r="G9" s="14">
        <v>1532967</v>
      </c>
      <c r="H9" s="14">
        <v>1471826</v>
      </c>
      <c r="I9" s="14">
        <v>1431333</v>
      </c>
      <c r="J9" s="14">
        <v>1756097</v>
      </c>
    </row>
    <row r="10" spans="3:10" x14ac:dyDescent="0.25">
      <c r="C10" s="13">
        <v>8</v>
      </c>
      <c r="D10" s="13" t="s">
        <v>27</v>
      </c>
      <c r="E10" s="14">
        <v>1036042</v>
      </c>
      <c r="F10" s="14">
        <v>1079104</v>
      </c>
      <c r="G10" s="14">
        <v>1057841</v>
      </c>
      <c r="H10" s="14">
        <v>1158487</v>
      </c>
      <c r="I10" s="14">
        <v>1322811</v>
      </c>
      <c r="J10" s="14">
        <v>1409424</v>
      </c>
    </row>
    <row r="11" spans="3:10" x14ac:dyDescent="0.25">
      <c r="C11" s="13">
        <v>15</v>
      </c>
      <c r="D11" s="13" t="s">
        <v>28</v>
      </c>
      <c r="E11" s="14">
        <v>386679</v>
      </c>
      <c r="F11" s="14">
        <v>542571</v>
      </c>
      <c r="G11" s="14">
        <v>623021</v>
      </c>
      <c r="H11" s="14">
        <v>524791</v>
      </c>
      <c r="I11" s="14">
        <v>598833</v>
      </c>
      <c r="J11" s="14">
        <v>772176</v>
      </c>
    </row>
    <row r="12" spans="3:10" x14ac:dyDescent="0.25">
      <c r="C12" s="13">
        <v>85</v>
      </c>
      <c r="D12" s="13" t="s">
        <v>29</v>
      </c>
      <c r="E12" s="14">
        <v>420453</v>
      </c>
      <c r="F12" s="14">
        <v>439352</v>
      </c>
      <c r="G12" s="14">
        <v>450347</v>
      </c>
      <c r="H12" s="14">
        <v>524791</v>
      </c>
      <c r="I12" s="14">
        <v>512025</v>
      </c>
      <c r="J12" s="14">
        <v>597770</v>
      </c>
    </row>
    <row r="13" spans="3:10" x14ac:dyDescent="0.25">
      <c r="C13" s="13">
        <v>17</v>
      </c>
      <c r="D13" s="13" t="s">
        <v>30</v>
      </c>
      <c r="E13" s="14">
        <v>533835</v>
      </c>
      <c r="F13" s="14">
        <v>569072</v>
      </c>
      <c r="G13" s="14">
        <v>518266</v>
      </c>
      <c r="H13" s="14">
        <v>475268</v>
      </c>
      <c r="I13" s="14">
        <v>506154</v>
      </c>
      <c r="J13" s="14">
        <v>584218</v>
      </c>
    </row>
    <row r="14" spans="3:10" x14ac:dyDescent="0.25">
      <c r="C14" s="17" t="s">
        <v>31</v>
      </c>
      <c r="D14" s="18"/>
      <c r="E14" s="19">
        <v>23978426</v>
      </c>
      <c r="F14" s="19">
        <f>+SUM(F5:F13)</f>
        <v>30421341</v>
      </c>
      <c r="G14" s="19">
        <f>+SUM(G5:G13)</f>
        <v>33777758</v>
      </c>
      <c r="H14" s="19">
        <f>+SUM(H5:H13)</f>
        <v>31627743</v>
      </c>
      <c r="I14" s="19">
        <f>+SUM(I5:I13)</f>
        <v>25823308</v>
      </c>
      <c r="J14" s="20">
        <f>+SUM(J5:J13)</f>
        <v>31932875</v>
      </c>
    </row>
  </sheetData>
  <mergeCells count="1">
    <mergeCell ref="C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D7B3-6F60-4629-BF30-9DE54F8272D9}">
  <dimension ref="B3:H11"/>
  <sheetViews>
    <sheetView workbookViewId="0">
      <selection activeCell="G17" sqref="G17"/>
    </sheetView>
  </sheetViews>
  <sheetFormatPr baseColWidth="10" defaultRowHeight="15" x14ac:dyDescent="0.25"/>
  <cols>
    <col min="2" max="2" width="15.5703125" bestFit="1" customWidth="1"/>
    <col min="3" max="4" width="7.85546875" bestFit="1" customWidth="1"/>
    <col min="5" max="5" width="6.140625" bestFit="1" customWidth="1"/>
    <col min="6" max="7" width="7.85546875" bestFit="1" customWidth="1"/>
    <col min="8" max="8" width="8.85546875" bestFit="1" customWidth="1"/>
  </cols>
  <sheetData>
    <row r="3" spans="2:8" ht="15.75" x14ac:dyDescent="0.25">
      <c r="B3" s="21" t="s">
        <v>33</v>
      </c>
      <c r="C3" s="22">
        <v>2016</v>
      </c>
      <c r="D3" s="22">
        <v>2017</v>
      </c>
      <c r="E3" s="22">
        <v>2018</v>
      </c>
      <c r="F3" s="22">
        <v>2019</v>
      </c>
      <c r="G3" s="22">
        <v>2020</v>
      </c>
      <c r="H3" s="23">
        <v>2021</v>
      </c>
    </row>
    <row r="4" spans="2:8" ht="15.75" x14ac:dyDescent="0.25">
      <c r="B4" s="12" t="s">
        <v>73</v>
      </c>
      <c r="C4" s="24">
        <v>2</v>
      </c>
      <c r="D4" s="12">
        <v>0</v>
      </c>
      <c r="E4" s="12">
        <v>0</v>
      </c>
      <c r="F4" s="12">
        <v>0</v>
      </c>
      <c r="G4" s="12">
        <v>50</v>
      </c>
      <c r="H4" s="12">
        <v>2601</v>
      </c>
    </row>
    <row r="5" spans="2:8" ht="15.75" x14ac:dyDescent="0.25">
      <c r="B5" s="12" t="s">
        <v>74</v>
      </c>
      <c r="C5" s="24">
        <v>273</v>
      </c>
      <c r="D5" s="12">
        <v>1925</v>
      </c>
      <c r="E5" s="12">
        <v>766</v>
      </c>
      <c r="F5" s="12">
        <v>1120</v>
      </c>
      <c r="G5" s="12">
        <v>1410</v>
      </c>
      <c r="H5" s="12">
        <v>1889</v>
      </c>
    </row>
    <row r="6" spans="2:8" ht="15.75" x14ac:dyDescent="0.25">
      <c r="B6" s="12" t="s">
        <v>75</v>
      </c>
      <c r="C6" s="24">
        <v>6648</v>
      </c>
      <c r="D6" s="12">
        <v>1551</v>
      </c>
      <c r="E6" s="12">
        <v>141</v>
      </c>
      <c r="F6" s="12">
        <v>271</v>
      </c>
      <c r="G6" s="12">
        <v>358</v>
      </c>
      <c r="H6" s="12">
        <v>389</v>
      </c>
    </row>
    <row r="7" spans="2:8" ht="15.75" x14ac:dyDescent="0.25">
      <c r="B7" s="12" t="s">
        <v>76</v>
      </c>
      <c r="C7" s="24">
        <v>90</v>
      </c>
      <c r="D7" s="12">
        <v>6</v>
      </c>
      <c r="E7" s="12">
        <v>31</v>
      </c>
      <c r="F7" s="12">
        <v>0</v>
      </c>
      <c r="G7" s="12">
        <v>149</v>
      </c>
      <c r="H7" s="12">
        <v>356</v>
      </c>
    </row>
    <row r="8" spans="2:8" ht="15.75" x14ac:dyDescent="0.25">
      <c r="B8" s="12" t="s">
        <v>77</v>
      </c>
      <c r="C8" s="24">
        <v>24</v>
      </c>
      <c r="D8" s="12">
        <v>45</v>
      </c>
      <c r="E8" s="12">
        <v>29</v>
      </c>
      <c r="F8" s="12">
        <v>4</v>
      </c>
      <c r="G8" s="12">
        <v>8</v>
      </c>
      <c r="H8" s="12">
        <v>36</v>
      </c>
    </row>
    <row r="9" spans="2:8" ht="15.75" x14ac:dyDescent="0.25">
      <c r="B9" s="12" t="s">
        <v>78</v>
      </c>
      <c r="C9" s="24">
        <v>41</v>
      </c>
      <c r="D9" s="12">
        <v>33</v>
      </c>
      <c r="E9" s="12">
        <v>13</v>
      </c>
      <c r="F9" s="12">
        <v>29</v>
      </c>
      <c r="G9" s="12">
        <v>6</v>
      </c>
      <c r="H9" s="12">
        <v>32</v>
      </c>
    </row>
    <row r="10" spans="2:8" ht="15.75" x14ac:dyDescent="0.25">
      <c r="B10" s="12" t="s">
        <v>79</v>
      </c>
      <c r="C10" s="24">
        <f>+SUM(C4:C9)</f>
        <v>7078</v>
      </c>
      <c r="D10" s="24">
        <f t="shared" ref="D10:H10" si="0">+SUM(D4:D9)</f>
        <v>3560</v>
      </c>
      <c r="E10" s="24">
        <f t="shared" si="0"/>
        <v>980</v>
      </c>
      <c r="F10" s="24">
        <f t="shared" si="0"/>
        <v>1424</v>
      </c>
      <c r="G10" s="24">
        <f t="shared" si="0"/>
        <v>1981</v>
      </c>
      <c r="H10" s="24">
        <f t="shared" si="0"/>
        <v>5303</v>
      </c>
    </row>
    <row r="11" spans="2:8" ht="15.75" x14ac:dyDescent="0.25">
      <c r="B11" s="21" t="s">
        <v>79</v>
      </c>
      <c r="C11" s="25"/>
      <c r="D11" s="22"/>
      <c r="E11" s="22"/>
      <c r="F11" s="22"/>
      <c r="G11" s="22"/>
      <c r="H11" s="26">
        <f>+SUM(C4:H9)</f>
        <v>20326</v>
      </c>
    </row>
  </sheetData>
  <pageMargins left="0.7" right="0.7" top="0.75" bottom="0.75" header="0.3" footer="0.3"/>
  <ignoredErrors>
    <ignoredError sqref="C10 D10:H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5D17-5627-4C69-A4BC-EE0336430889}">
  <dimension ref="B1:C9"/>
  <sheetViews>
    <sheetView tabSelected="1" workbookViewId="0">
      <selection activeCell="B4" sqref="B4:C9"/>
    </sheetView>
  </sheetViews>
  <sheetFormatPr baseColWidth="10" defaultRowHeight="15" x14ac:dyDescent="0.25"/>
  <cols>
    <col min="2" max="2" width="24.42578125" customWidth="1"/>
    <col min="3" max="3" width="57.85546875" customWidth="1"/>
  </cols>
  <sheetData>
    <row r="1" spans="2:3" x14ac:dyDescent="0.25">
      <c r="B1" s="39"/>
    </row>
    <row r="2" spans="2:3" x14ac:dyDescent="0.25">
      <c r="B2" s="39" t="s">
        <v>42</v>
      </c>
    </row>
    <row r="3" spans="2:3" x14ac:dyDescent="0.25">
      <c r="B3" s="39"/>
    </row>
    <row r="4" spans="2:3" ht="15.75" x14ac:dyDescent="0.25">
      <c r="B4" s="27" t="s">
        <v>34</v>
      </c>
      <c r="C4" s="36" t="s">
        <v>35</v>
      </c>
    </row>
    <row r="5" spans="2:3" ht="15.75" x14ac:dyDescent="0.25">
      <c r="B5" s="27"/>
      <c r="C5" s="37" t="s">
        <v>36</v>
      </c>
    </row>
    <row r="6" spans="2:3" ht="15.75" x14ac:dyDescent="0.25">
      <c r="B6" s="27"/>
      <c r="C6" s="38" t="s">
        <v>37</v>
      </c>
    </row>
    <row r="7" spans="2:3" ht="15.75" x14ac:dyDescent="0.25">
      <c r="B7" s="27" t="s">
        <v>38</v>
      </c>
      <c r="C7" s="37" t="s">
        <v>39</v>
      </c>
    </row>
    <row r="8" spans="2:3" ht="15.75" x14ac:dyDescent="0.25">
      <c r="B8" s="27"/>
      <c r="C8" s="37" t="s">
        <v>40</v>
      </c>
    </row>
    <row r="9" spans="2:3" ht="30.75" customHeight="1" x14ac:dyDescent="0.25">
      <c r="B9" s="27"/>
      <c r="C9" s="38" t="s">
        <v>41</v>
      </c>
    </row>
  </sheetData>
  <mergeCells count="2">
    <mergeCell ref="B4:B6"/>
    <mergeCell ref="B7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BBB0-A72F-4085-BF2F-F2DFA0BF5C1E}">
  <dimension ref="B3:C7"/>
  <sheetViews>
    <sheetView workbookViewId="0">
      <selection activeCell="B3" sqref="B3:C7"/>
    </sheetView>
  </sheetViews>
  <sheetFormatPr baseColWidth="10" defaultRowHeight="15" x14ac:dyDescent="0.25"/>
  <sheetData>
    <row r="3" spans="2:3" x14ac:dyDescent="0.25">
      <c r="B3" s="28" t="s">
        <v>43</v>
      </c>
      <c r="C3" s="29" t="s">
        <v>80</v>
      </c>
    </row>
    <row r="4" spans="2:3" x14ac:dyDescent="0.25">
      <c r="B4" s="30">
        <v>2018</v>
      </c>
      <c r="C4" s="31">
        <f>273327+215170</f>
        <v>488497</v>
      </c>
    </row>
    <row r="5" spans="2:3" x14ac:dyDescent="0.25">
      <c r="B5" s="30">
        <v>2019</v>
      </c>
      <c r="C5" s="31">
        <f>186307+211632</f>
        <v>397939</v>
      </c>
    </row>
    <row r="6" spans="2:3" x14ac:dyDescent="0.25">
      <c r="B6" s="30">
        <v>2020</v>
      </c>
      <c r="C6" s="31">
        <f>1121378+298482</f>
        <v>1419860</v>
      </c>
    </row>
    <row r="7" spans="2:3" x14ac:dyDescent="0.25">
      <c r="B7" s="32">
        <v>2021</v>
      </c>
      <c r="C7" s="33">
        <f>178828+497599</f>
        <v>676427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F52D-F7E8-49DD-992C-76B0733BF724}">
  <dimension ref="B2:D10"/>
  <sheetViews>
    <sheetView workbookViewId="0">
      <selection activeCell="J19" sqref="J19"/>
    </sheetView>
  </sheetViews>
  <sheetFormatPr baseColWidth="10" defaultRowHeight="15" x14ac:dyDescent="0.25"/>
  <cols>
    <col min="3" max="3" width="22" bestFit="1" customWidth="1"/>
  </cols>
  <sheetData>
    <row r="2" spans="2:4" x14ac:dyDescent="0.25">
      <c r="B2" t="s">
        <v>44</v>
      </c>
      <c r="D2" t="s">
        <v>45</v>
      </c>
    </row>
    <row r="4" spans="2:4" x14ac:dyDescent="0.25">
      <c r="B4" t="s">
        <v>46</v>
      </c>
      <c r="C4" t="s">
        <v>47</v>
      </c>
    </row>
    <row r="5" spans="2:4" x14ac:dyDescent="0.25">
      <c r="B5">
        <v>2016</v>
      </c>
      <c r="C5" s="5">
        <v>8273</v>
      </c>
    </row>
    <row r="6" spans="2:4" x14ac:dyDescent="0.25">
      <c r="B6">
        <v>2017</v>
      </c>
      <c r="C6" s="5">
        <v>7746</v>
      </c>
    </row>
    <row r="7" spans="2:4" x14ac:dyDescent="0.25">
      <c r="B7">
        <v>2018</v>
      </c>
      <c r="C7" s="5">
        <v>7751</v>
      </c>
    </row>
    <row r="8" spans="2:4" x14ac:dyDescent="0.25">
      <c r="B8">
        <v>2019</v>
      </c>
      <c r="C8" s="5">
        <v>7650</v>
      </c>
    </row>
    <row r="9" spans="2:4" x14ac:dyDescent="0.25">
      <c r="B9">
        <v>2020</v>
      </c>
      <c r="C9" s="5">
        <v>4627</v>
      </c>
    </row>
    <row r="10" spans="2:4" x14ac:dyDescent="0.25">
      <c r="B10">
        <v>2021</v>
      </c>
      <c r="C10" s="5">
        <v>2371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B930-895C-4DB8-8631-79CA3A807F37}">
  <dimension ref="B4:J13"/>
  <sheetViews>
    <sheetView topLeftCell="A2" zoomScale="85" zoomScaleNormal="85" workbookViewId="0">
      <selection activeCell="O22" sqref="O22"/>
    </sheetView>
  </sheetViews>
  <sheetFormatPr baseColWidth="10" defaultRowHeight="15" x14ac:dyDescent="0.25"/>
  <cols>
    <col min="3" max="3" width="34.5703125" hidden="1" customWidth="1"/>
    <col min="4" max="8" width="12.5703125" bestFit="1" customWidth="1"/>
    <col min="10" max="10" width="15" bestFit="1" customWidth="1"/>
  </cols>
  <sheetData>
    <row r="4" spans="2:10" x14ac:dyDescent="0.25">
      <c r="B4" s="4" t="s">
        <v>48</v>
      </c>
      <c r="C4" s="4" t="s">
        <v>49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</row>
    <row r="5" spans="2:10" ht="15.75" x14ac:dyDescent="0.25">
      <c r="B5" s="4">
        <v>85</v>
      </c>
      <c r="C5" s="6" t="s">
        <v>61</v>
      </c>
      <c r="D5" s="7">
        <v>557070</v>
      </c>
      <c r="E5" s="7">
        <v>598975</v>
      </c>
      <c r="F5" s="7">
        <v>664425</v>
      </c>
      <c r="G5" s="7">
        <v>670998</v>
      </c>
      <c r="H5" s="7">
        <v>710124</v>
      </c>
    </row>
    <row r="6" spans="2:10" ht="15.75" x14ac:dyDescent="0.25">
      <c r="B6" s="4">
        <v>73</v>
      </c>
      <c r="C6" s="6" t="s">
        <v>60</v>
      </c>
      <c r="D6" s="7">
        <v>53101</v>
      </c>
      <c r="E6" s="7">
        <v>57301</v>
      </c>
      <c r="F6" s="7">
        <v>65559</v>
      </c>
      <c r="G6" s="7">
        <v>69554</v>
      </c>
      <c r="H6" s="7">
        <v>71063</v>
      </c>
    </row>
    <row r="7" spans="2:10" ht="15.75" x14ac:dyDescent="0.25">
      <c r="B7" s="4">
        <v>64</v>
      </c>
      <c r="C7" s="6" t="s">
        <v>59</v>
      </c>
      <c r="D7" s="7">
        <v>47804</v>
      </c>
      <c r="E7" s="7">
        <v>48438</v>
      </c>
      <c r="F7" s="7">
        <v>47136</v>
      </c>
      <c r="G7" s="7">
        <v>47804</v>
      </c>
      <c r="H7" s="7">
        <v>38115</v>
      </c>
    </row>
    <row r="8" spans="2:10" ht="15.75" x14ac:dyDescent="0.25">
      <c r="B8" s="4">
        <v>72</v>
      </c>
      <c r="C8" s="6" t="s">
        <v>58</v>
      </c>
      <c r="D8" s="7">
        <v>43413</v>
      </c>
      <c r="E8" s="7">
        <v>43074</v>
      </c>
      <c r="F8" s="7">
        <v>46917</v>
      </c>
      <c r="G8" s="7">
        <v>39464</v>
      </c>
      <c r="H8" s="7">
        <v>33413</v>
      </c>
    </row>
    <row r="9" spans="2:10" ht="15.75" x14ac:dyDescent="0.25">
      <c r="B9" s="4">
        <v>27</v>
      </c>
      <c r="C9" s="6" t="s">
        <v>57</v>
      </c>
      <c r="D9" s="7">
        <v>268450</v>
      </c>
      <c r="E9" s="7">
        <v>35454</v>
      </c>
      <c r="F9" s="7">
        <v>46604</v>
      </c>
      <c r="G9" s="7">
        <v>47035</v>
      </c>
      <c r="H9" s="7">
        <v>32118</v>
      </c>
    </row>
    <row r="10" spans="2:10" ht="15.75" x14ac:dyDescent="0.25">
      <c r="B10" s="4">
        <v>69</v>
      </c>
      <c r="C10" s="6" t="s">
        <v>56</v>
      </c>
      <c r="D10" s="7">
        <v>19420</v>
      </c>
      <c r="E10" s="7">
        <v>19998</v>
      </c>
      <c r="F10" s="7">
        <v>22640</v>
      </c>
      <c r="G10" s="7">
        <v>25433</v>
      </c>
      <c r="H10" s="7">
        <v>25117</v>
      </c>
    </row>
    <row r="11" spans="2:10" ht="15.75" x14ac:dyDescent="0.25">
      <c r="B11" s="4">
        <v>99</v>
      </c>
      <c r="C11" s="6" t="s">
        <v>55</v>
      </c>
      <c r="D11" s="7">
        <v>5890</v>
      </c>
      <c r="E11" s="7">
        <v>6205</v>
      </c>
      <c r="F11" s="7">
        <v>5279</v>
      </c>
      <c r="G11" s="7">
        <v>11757</v>
      </c>
      <c r="H11" s="7">
        <v>24996</v>
      </c>
      <c r="J11" s="9"/>
    </row>
    <row r="13" spans="2:10" x14ac:dyDescent="0.25">
      <c r="J13" s="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E282-91A5-4FEB-B2AE-893148BCF786}">
  <dimension ref="C1:H33"/>
  <sheetViews>
    <sheetView topLeftCell="A14" zoomScale="85" zoomScaleNormal="85" workbookViewId="0">
      <selection activeCell="C32" sqref="C32:D33"/>
    </sheetView>
  </sheetViews>
  <sheetFormatPr baseColWidth="10" defaultRowHeight="15" x14ac:dyDescent="0.25"/>
  <cols>
    <col min="3" max="3" width="13.140625" bestFit="1" customWidth="1"/>
    <col min="7" max="7" width="43.140625" bestFit="1" customWidth="1"/>
  </cols>
  <sheetData>
    <row r="1" spans="6:8" x14ac:dyDescent="0.25">
      <c r="G1">
        <v>710391</v>
      </c>
      <c r="H1" t="s">
        <v>66</v>
      </c>
    </row>
    <row r="2" spans="6:8" x14ac:dyDescent="0.25">
      <c r="F2" t="s">
        <v>62</v>
      </c>
      <c r="G2" t="s">
        <v>63</v>
      </c>
    </row>
    <row r="3" spans="6:8" x14ac:dyDescent="0.25">
      <c r="F3">
        <v>2017</v>
      </c>
      <c r="G3" s="3">
        <v>782345</v>
      </c>
    </row>
    <row r="4" spans="6:8" x14ac:dyDescent="0.25">
      <c r="F4">
        <v>2018</v>
      </c>
      <c r="G4" s="3">
        <v>905119</v>
      </c>
    </row>
    <row r="5" spans="6:8" x14ac:dyDescent="0.25">
      <c r="F5">
        <v>2019</v>
      </c>
      <c r="G5" s="3">
        <v>838984</v>
      </c>
    </row>
    <row r="6" spans="6:8" x14ac:dyDescent="0.25">
      <c r="F6">
        <v>2020</v>
      </c>
      <c r="G6" s="3">
        <v>761670</v>
      </c>
    </row>
    <row r="7" spans="6:8" x14ac:dyDescent="0.25">
      <c r="F7">
        <v>2021</v>
      </c>
      <c r="G7" s="3">
        <v>1344228</v>
      </c>
    </row>
    <row r="8" spans="6:8" x14ac:dyDescent="0.25">
      <c r="G8" s="3"/>
    </row>
    <row r="9" spans="6:8" x14ac:dyDescent="0.25">
      <c r="G9" s="3"/>
    </row>
    <row r="10" spans="6:8" x14ac:dyDescent="0.25">
      <c r="G10" s="3"/>
    </row>
    <row r="11" spans="6:8" x14ac:dyDescent="0.25">
      <c r="G11" s="3"/>
    </row>
    <row r="14" spans="6:8" x14ac:dyDescent="0.25">
      <c r="G14">
        <v>710399</v>
      </c>
      <c r="H14" t="s">
        <v>66</v>
      </c>
    </row>
    <row r="15" spans="6:8" x14ac:dyDescent="0.25">
      <c r="F15" t="s">
        <v>62</v>
      </c>
      <c r="G15" t="s">
        <v>64</v>
      </c>
    </row>
    <row r="16" spans="6:8" x14ac:dyDescent="0.25">
      <c r="F16">
        <v>2017</v>
      </c>
      <c r="G16" s="3">
        <v>299954</v>
      </c>
    </row>
    <row r="17" spans="3:8" x14ac:dyDescent="0.25">
      <c r="F17">
        <v>2018</v>
      </c>
      <c r="G17" s="3">
        <v>327238</v>
      </c>
    </row>
    <row r="18" spans="3:8" x14ac:dyDescent="0.25">
      <c r="F18">
        <v>2019</v>
      </c>
      <c r="G18" s="3">
        <v>272172</v>
      </c>
    </row>
    <row r="19" spans="3:8" x14ac:dyDescent="0.25">
      <c r="F19">
        <v>2020</v>
      </c>
      <c r="G19" s="3">
        <v>229519</v>
      </c>
    </row>
    <row r="20" spans="3:8" x14ac:dyDescent="0.25">
      <c r="F20">
        <v>2021</v>
      </c>
      <c r="G20" s="3">
        <v>292156</v>
      </c>
    </row>
    <row r="23" spans="3:8" x14ac:dyDescent="0.25">
      <c r="G23">
        <v>710310</v>
      </c>
      <c r="H23" t="s">
        <v>66</v>
      </c>
    </row>
    <row r="24" spans="3:8" x14ac:dyDescent="0.25">
      <c r="F24" t="s">
        <v>43</v>
      </c>
      <c r="G24" t="s">
        <v>65</v>
      </c>
    </row>
    <row r="25" spans="3:8" x14ac:dyDescent="0.25">
      <c r="F25">
        <v>2017</v>
      </c>
      <c r="G25">
        <v>190569</v>
      </c>
    </row>
    <row r="26" spans="3:8" x14ac:dyDescent="0.25">
      <c r="F26">
        <v>2018</v>
      </c>
      <c r="G26">
        <v>129117</v>
      </c>
    </row>
    <row r="27" spans="3:8" x14ac:dyDescent="0.25">
      <c r="F27">
        <v>2019</v>
      </c>
      <c r="G27">
        <v>169776</v>
      </c>
    </row>
    <row r="28" spans="3:8" x14ac:dyDescent="0.25">
      <c r="F28">
        <v>2020</v>
      </c>
      <c r="G28">
        <v>85282</v>
      </c>
    </row>
    <row r="29" spans="3:8" x14ac:dyDescent="0.25">
      <c r="F29">
        <v>2021</v>
      </c>
      <c r="G29">
        <v>108772</v>
      </c>
    </row>
    <row r="32" spans="3:8" x14ac:dyDescent="0.25">
      <c r="C32" s="4" t="s">
        <v>81</v>
      </c>
      <c r="D32" s="34"/>
    </row>
    <row r="33" spans="3:4" x14ac:dyDescent="0.25">
      <c r="C33" s="4" t="s">
        <v>82</v>
      </c>
      <c r="D33" s="3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HISTORIA ESME</vt:lpstr>
      <vt:lpstr>CRECIMENTO DEL MERCADO</vt:lpstr>
      <vt:lpstr>VALOR EXPO 2020</vt:lpstr>
      <vt:lpstr>PROCE. MINERIA Y TECNO</vt:lpstr>
      <vt:lpstr>COMPORTAMIENTO DEL SECTOR </vt:lpstr>
      <vt:lpstr>RECAUDO DE REGALIAS 2012-2021</vt:lpstr>
      <vt:lpstr>COMPORTAMIENTO MERC CHINO</vt:lpstr>
      <vt:lpstr>PRINCIPALES ZONAS CHINA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Medina</dc:creator>
  <cp:lastModifiedBy>Paula Medina</cp:lastModifiedBy>
  <dcterms:created xsi:type="dcterms:W3CDTF">2022-04-20T23:20:32Z</dcterms:created>
  <dcterms:modified xsi:type="dcterms:W3CDTF">2022-06-23T13:39:45Z</dcterms:modified>
</cp:coreProperties>
</file>