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autoCompressPictures="0"/>
  <mc:AlternateContent xmlns:mc="http://schemas.openxmlformats.org/markup-compatibility/2006">
    <mc:Choice Requires="x15">
      <x15ac:absPath xmlns:x15ac="http://schemas.microsoft.com/office/spreadsheetml/2010/11/ac" url="https://constructorameco-my.sharepoint.com/personal/anderson_soto_constructorameco_com/Documents/ADMON/PERSONAL/UPILOTO/GESTION DE RIESGOS/15 agosto/"/>
    </mc:Choice>
  </mc:AlternateContent>
  <xr:revisionPtr revIDLastSave="469" documentId="8_{BB50766A-09C7-4362-BB56-EB0E784FDD34}" xr6:coauthVersionLast="47" xr6:coauthVersionMax="47" xr10:uidLastSave="{58DFA640-D6E9-4EB2-9ACA-BA1FDAA95B1D}"/>
  <bookViews>
    <workbookView xWindow="-108" yWindow="-108" windowWidth="23256" windowHeight="12576" tabRatio="777" xr2:uid="{00000000-000D-0000-FFFF-FFFF00000000}"/>
  </bookViews>
  <sheets>
    <sheet name="Riesgos" sheetId="7" r:id="rId1"/>
  </sheets>
  <definedNames>
    <definedName name="_xlnm._FilterDatabase" localSheetId="0" hidden="1">Riesgos!$A$5:$IS$15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3" i="7" l="1"/>
  <c r="M15" i="7"/>
  <c r="N15" i="7"/>
  <c r="V13" i="7"/>
  <c r="M11" i="7"/>
  <c r="N11" i="7"/>
  <c r="K11" i="7"/>
  <c r="V15" i="7"/>
  <c r="V12" i="7"/>
  <c r="V14" i="7"/>
  <c r="V10" i="7"/>
  <c r="V9" i="7"/>
  <c r="H8" i="7"/>
  <c r="V8" i="7"/>
  <c r="V7" i="7"/>
  <c r="M8" i="7"/>
  <c r="M9" i="7"/>
  <c r="M10" i="7"/>
  <c r="M12" i="7"/>
  <c r="M14" i="7"/>
  <c r="M7" i="7"/>
  <c r="N8" i="7"/>
  <c r="N9" i="7"/>
  <c r="N10" i="7"/>
  <c r="N12" i="7"/>
  <c r="N13" i="7"/>
  <c r="N14" i="7"/>
  <c r="N7" i="7"/>
  <c r="H15" i="7"/>
  <c r="H14" i="7"/>
  <c r="H13" i="7"/>
  <c r="H12" i="7"/>
  <c r="H7" i="7"/>
  <c r="H9" i="7"/>
  <c r="H10" i="7"/>
  <c r="H11" i="7"/>
  <c r="M16" i="7" l="1"/>
</calcChain>
</file>

<file path=xl/sharedStrings.xml><?xml version="1.0" encoding="utf-8"?>
<sst xmlns="http://schemas.openxmlformats.org/spreadsheetml/2006/main" count="203" uniqueCount="150">
  <si>
    <t>ID</t>
  </si>
  <si>
    <t>Proyecto</t>
  </si>
  <si>
    <t>Probabilidad</t>
  </si>
  <si>
    <t>Impacto</t>
  </si>
  <si>
    <t>Categoría</t>
  </si>
  <si>
    <t>Impacto en costo</t>
  </si>
  <si>
    <t>Impacto en tiempo</t>
  </si>
  <si>
    <t>Estrategia de Respuesta</t>
  </si>
  <si>
    <t>Muy Alta: 80% , Alta: 60%, Media: 50%, Baja: 30%, Muy Baja: 10%</t>
  </si>
  <si>
    <t>Muy Alto: 10 , Alto: 8, Medio: 5, Bajo: 3, Muy Bajo: 1</t>
  </si>
  <si>
    <t>Valor numérico</t>
  </si>
  <si>
    <t>Valor en días</t>
  </si>
  <si>
    <t>Registro de Riesgos</t>
  </si>
  <si>
    <t>Mitigar</t>
  </si>
  <si>
    <t>Descripción del Riesgo</t>
  </si>
  <si>
    <t>Alta</t>
  </si>
  <si>
    <t>Media</t>
  </si>
  <si>
    <t>Baja</t>
  </si>
  <si>
    <t>Muy Baja</t>
  </si>
  <si>
    <t>Muy Alto</t>
  </si>
  <si>
    <t>Muy Alta</t>
  </si>
  <si>
    <t>Alto</t>
  </si>
  <si>
    <t>Medio</t>
  </si>
  <si>
    <t>Bajo</t>
  </si>
  <si>
    <t>Muy Bajo</t>
  </si>
  <si>
    <t>En qué consiste este riesgo? (usar una redacción que permita identificar causa, efecto e impacto)</t>
  </si>
  <si>
    <t>Evitar</t>
  </si>
  <si>
    <t>Transferir</t>
  </si>
  <si>
    <t>Aceptar</t>
  </si>
  <si>
    <t>Compartir</t>
  </si>
  <si>
    <t>Estado</t>
  </si>
  <si>
    <t>En seguimiento, Requiere Respuesta, Cerrado-ya ocurrió, Cerrado-ya no ocurrirá, Recién Identificado</t>
  </si>
  <si>
    <t>Seguimiento</t>
  </si>
  <si>
    <t>Técnicos</t>
  </si>
  <si>
    <t>De la Organización</t>
  </si>
  <si>
    <t>Externos</t>
  </si>
  <si>
    <t>De gerencia del Proyecto</t>
  </si>
  <si>
    <t>Quién monitorea el riesgo y actúa cuando va a ocurrir?</t>
  </si>
  <si>
    <t>Calificación</t>
  </si>
  <si>
    <t>Tipo</t>
  </si>
  <si>
    <t>Identificación</t>
  </si>
  <si>
    <t>Amenaza, 
Oportunidad</t>
  </si>
  <si>
    <t>Análisis Cualitativo</t>
  </si>
  <si>
    <t>Grado</t>
  </si>
  <si>
    <t>Base para análisis de impacto</t>
  </si>
  <si>
    <t>Afectación del proyecto si riesgo se materializa</t>
  </si>
  <si>
    <t>Análisis Cuantitativo</t>
  </si>
  <si>
    <t>Valor monetario esperado (costo)</t>
  </si>
  <si>
    <t>Probabilidad X Impacto en costo</t>
  </si>
  <si>
    <t>Probabilidad X Impacto en tiempo</t>
  </si>
  <si>
    <t>Base de estimación</t>
  </si>
  <si>
    <t>Plan de Contingencia - si se materializa riesgo</t>
  </si>
  <si>
    <t>Acciones a ejecutar en respuesta o como respaldo o como reparación a la materialización del riesgo</t>
  </si>
  <si>
    <t>Responsable - Dueño del riesgo</t>
  </si>
  <si>
    <t>Plan de Respuesta</t>
  </si>
  <si>
    <t>Acciones definidas  para el plan de prevención</t>
  </si>
  <si>
    <t>Probabilidad final</t>
  </si>
  <si>
    <t>Impacto final</t>
  </si>
  <si>
    <t>Qué acción o evento indica que el riesgo se va a materializar o que se requiere respuesta?</t>
  </si>
  <si>
    <t>Calificación final</t>
  </si>
  <si>
    <t>Monitoreo</t>
  </si>
  <si>
    <t>Fecha y Descripción actualizada del seguimiento</t>
  </si>
  <si>
    <t>¿En qué consiste la estrategia de respuesta?  - Plan de prevención, antes de que se materialice el riesgo</t>
  </si>
  <si>
    <t>Análisis del Riesgo  después del Plan de Respuesta -  plan prevención</t>
  </si>
  <si>
    <t>Muy Alta: 80% , Alta: 65%, Media: 50%, Baja: 30%, Muy Baja: 10%</t>
  </si>
  <si>
    <t>Muy Alto: 10 , Alto: 8, Medio: 6, Bajo: 4, Muy Bajo: 2</t>
  </si>
  <si>
    <t>Explotar</t>
  </si>
  <si>
    <t>Escalar</t>
  </si>
  <si>
    <t>Disparador/Indicio</t>
  </si>
  <si>
    <t>valor  esperado (tiempo)</t>
  </si>
  <si>
    <t>Amenaza</t>
  </si>
  <si>
    <t>E1</t>
  </si>
  <si>
    <t>E2</t>
  </si>
  <si>
    <t>T1</t>
  </si>
  <si>
    <t>Operativo</t>
  </si>
  <si>
    <t>E3</t>
  </si>
  <si>
    <t>O2</t>
  </si>
  <si>
    <t>O3</t>
  </si>
  <si>
    <t>Oportunidad</t>
  </si>
  <si>
    <t>O4</t>
  </si>
  <si>
    <t>Montaje de Planta de material PET en el sur del Valle de Aburrá</t>
  </si>
  <si>
    <t>Anderson Soto, Luis Restrepo y Carlos Suarez</t>
  </si>
  <si>
    <t>De la organización</t>
  </si>
  <si>
    <t>OR1</t>
  </si>
  <si>
    <t>E4</t>
  </si>
  <si>
    <t>Compras de equipos con moneda extranjera como el dólar que es cambiante y está elevado</t>
  </si>
  <si>
    <t>Falta de personal especializado o competente en la ejecución del proyecto</t>
  </si>
  <si>
    <t>Utilizar servicios de agua y energía instalados para la planta antigua</t>
  </si>
  <si>
    <t>Falta de revisión de expertos con área de compras 
Equipos para el montaje no cumplen con las especificaciones técnicas.</t>
  </si>
  <si>
    <t>Aumento de reciclaje en el sector de material PET</t>
  </si>
  <si>
    <t>Severo</t>
  </si>
  <si>
    <t>Máximo</t>
  </si>
  <si>
    <t>Crítico</t>
  </si>
  <si>
    <t>Leve</t>
  </si>
  <si>
    <t>Atraso mayor al 20% del cronograma</t>
  </si>
  <si>
    <t>Sobrecosto mayor al 30%</t>
  </si>
  <si>
    <t>Requiere ajuste en algunas tareas</t>
  </si>
  <si>
    <t>Requiere cambios mayores al proyecto</t>
  </si>
  <si>
    <t>Toma 8 días llegar del puerto a planta cuando se presenta novedad en la ruta (bloqueos)</t>
  </si>
  <si>
    <t>Se puede tardar 90 días un cierre de fronteras</t>
  </si>
  <si>
    <t>Se toma como base 15 días porque es el tiempo de negociación con proveedores  y transacciones para compra.</t>
  </si>
  <si>
    <t>Si hay un cierre en las vías terrestres como consecuencia de un Paro Nacional de camioneros, podrían no llegar los equipos al sitio de obra, generando retrasos en el cronograma del proyecto.</t>
  </si>
  <si>
    <t>Debido a un accidente fatal en el proceso de montaje (trabajo en altura), podrían suspender temporalmente la ejecución de la obra las autoridades regulatorias, produciendo un sobre costo y generando retrasos en el cronograma</t>
  </si>
  <si>
    <t xml:space="preserve">Si hay dificultad en contratación de personal especializado y con experiencia, podrían tomar mayor tiempo la capacitación del personal amateur, generando retrasos en la ejecución del proyecto. </t>
  </si>
  <si>
    <t>Si se utilizan los servicios de la planta actual (agua y energía) para el montaje de la planta nueva, habría una optimización del recurso, generando un ahorro en los costos del proyecto.</t>
  </si>
  <si>
    <t>Se toma como base costo de equipos</t>
  </si>
  <si>
    <t>Situación social (Paro Nacional, bloqueo en las vías nacionales</t>
  </si>
  <si>
    <t>Técnico de la organización</t>
  </si>
  <si>
    <t>Levantamiento e investigaciones preliminares por autoridades competentes</t>
  </si>
  <si>
    <t>Se toma como base el costo de consumo de gastos fijos de servicios públicos de la planta actual</t>
  </si>
  <si>
    <t>Ej.: Técnicos, De la Organización, Externos, De gerencia del Proyecto</t>
  </si>
  <si>
    <t>Importancia: Severo, Crítico, Medio, Leve</t>
  </si>
  <si>
    <t>Cual será la estrategia de respuesta al riesgo? Mitigar, transferir, evitar, aceptar, escalar, mejorar, explotar, compartir.</t>
  </si>
  <si>
    <t xml:space="preserve">Si hay un cierre de fronteras en la Unión Europea como consecuencia de una nueva sepa del COVID 19, podrían no alcanzar a ser despachados los equipos del montaje de planta, generando retrasos en el cronograma y sobre costos del proyecto. </t>
  </si>
  <si>
    <t>Si hay un incremento del dólar (devaluación del peso) superior a $ 3.750 pesos por dólar, habría un sobrecosto en el proyecto,  por la compra de maquinaria y/o equipos importados.</t>
  </si>
  <si>
    <t>Muy bueno</t>
  </si>
  <si>
    <t>NA</t>
  </si>
  <si>
    <t>Jefe de Montaje 
Inspector SST</t>
  </si>
  <si>
    <t>Director de Proyecto</t>
  </si>
  <si>
    <t xml:space="preserve">Jefe de Montaje 
</t>
  </si>
  <si>
    <t>Jefe de Montaje</t>
  </si>
  <si>
    <t>Si no se realiza la verificación del cumplimiento de las especificaciones técnicas de los equipos importados para el montaje de la planta, tales como:
Capacidad Eléctrica
Dimensiones
Rendimiento
Podrían estas no cumplir; generando retrasos del proyecto y sobrecostos.</t>
  </si>
  <si>
    <t>Realizar adaptaciones que permitan ajustar las especificaciones a las necesidades del proyecto,  con expertos a nivel Nacional</t>
  </si>
  <si>
    <t>Jefe de Compras
Jefe Técnico</t>
  </si>
  <si>
    <t>Si hay un incremento en el reciclaje en la comunidad del sector y de la ciudad, habría un aumento en la materia prima (botellas plásticas), generando ahorros para el proyecto</t>
  </si>
  <si>
    <t xml:space="preserve">Se realiza calculo considerando un 10% de incremento del ingreso de materia prima (botellas plásticas) </t>
  </si>
  <si>
    <t>Crear cooperativa local, que organice los recicladores, canalizando la recolección para el proyecto</t>
  </si>
  <si>
    <t>Realizar traslado de los equipos, usando tractomulas y/o cama baja propias, con el apoyo de seguridad privada (escoltas de carga) sobre rutas alternas</t>
  </si>
  <si>
    <t>Jefe de Logística</t>
  </si>
  <si>
    <t>Se realizará la compra de un seguro o póliza que cubre, la devaluación del peso a partir de $3.750</t>
  </si>
  <si>
    <t>Realizar la extensión del cableado (energía) y tubería (agua) a la zona del montaje de planta; aprovechando el recurso existente</t>
  </si>
  <si>
    <t>Será instalado un laboratorio interno con un plan de ensayos según norma Invias</t>
  </si>
  <si>
    <t>Salud pública mundial (Pandemia, cuarentenas y cierre de fronteras)</t>
  </si>
  <si>
    <t>Se realizará la compra de un seguro o póliza que cubra los sobre costos por la materialización del riesgo</t>
  </si>
  <si>
    <t>Trabajo en Altura y/o en confinado</t>
  </si>
  <si>
    <t>Cumplimiento norma Invias</t>
  </si>
  <si>
    <t>Alquiler de equipos en el mercado local</t>
  </si>
  <si>
    <t>Se realizará la contratación de una empresa especializada y certificada en trabajos en altura y en confinado; para realizar las labores que demandan esta especialidad</t>
  </si>
  <si>
    <t>El contratista debe acompañar las investigaciones con un Ingeniero Certificado en SST y un abogado laboral, a fin de reducir los tiempos de suspensión de actividades</t>
  </si>
  <si>
    <t>Atraso entre el 10% - 15% del  cronograma</t>
  </si>
  <si>
    <t>Tiempo promedio de capacitación de personal</t>
  </si>
  <si>
    <t>Si no se realiza la verificación de la resistencia del concreto y los materiales como los agregados (cumplimiento norma Invias), podrían estos no cumplir las especificaciones técnicas,  generando fallas de estructura calidad del proyecto y sobrecostos.</t>
  </si>
  <si>
    <t>Beneficio del 10% al 19,9% del presupuesto</t>
  </si>
  <si>
    <t>Sobrecosto mayor al  30%</t>
  </si>
  <si>
    <t>Enviar Técnico especialista al País- ciudad de compra, para validar especificaciones de los equipos</t>
  </si>
  <si>
    <t>Beneficio mayor al 30% del presupuesto</t>
  </si>
  <si>
    <t xml:space="preserve">Recién identificado </t>
  </si>
  <si>
    <t>Fecha
22 agosto 2021</t>
  </si>
  <si>
    <t>TOTAL RESERVA DE CONTIGENCIA</t>
  </si>
  <si>
    <r>
      <t xml:space="preserve">Gerente de Proyecto </t>
    </r>
    <r>
      <rPr>
        <sz val="12"/>
        <color rgb="FF000000"/>
        <rFont val="Times New Roman"/>
        <family val="1"/>
      </rPr>
      <t>(Integrantes)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</si>
</sst>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quot;$&quot;\ * #,##0_-;\-&quot;$&quot;\ * #,##0_-;_-&quot;$&quot;\ * &quot;-&quot;??_-;_-@_-"/>
    <numFmt numFmtId="165" formatCode="0.0"/>
  </numFmts>
  <fonts count="12">
    <font>
      <sz val="11"/>
      <color indexed="8"/>
      <name val="Helvetica Neue"/>
    </font>
    <font>
      <sz val="12"/>
      <color indexed="9"/>
      <name val="Calibri"/>
      <family val="2"/>
      <scheme val="minor"/>
    </font>
    <font>
      <sz val="10"/>
      <color indexed="9"/>
      <name val="Calibri"/>
      <family val="2"/>
      <scheme val="minor"/>
    </font>
    <font>
      <sz val="11"/>
      <color indexed="8"/>
      <name val="Calibri"/>
      <family val="2"/>
      <scheme val="minor"/>
    </font>
    <font>
      <u/>
      <sz val="11"/>
      <color theme="10"/>
      <name val="Helvetica Neue"/>
      <family val="2"/>
    </font>
    <font>
      <u/>
      <sz val="11"/>
      <color theme="11"/>
      <name val="Helvetica Neue"/>
      <family val="2"/>
    </font>
    <font>
      <sz val="11"/>
      <color indexed="8"/>
      <name val="Helvetica Neue"/>
    </font>
    <font>
      <sz val="12"/>
      <color indexed="10"/>
      <name val="Times New Roman"/>
      <family val="1"/>
    </font>
    <font>
      <sz val="12"/>
      <color indexed="9"/>
      <name val="Times New Roman"/>
      <family val="1"/>
    </font>
    <font>
      <b/>
      <sz val="12"/>
      <color indexed="9"/>
      <name val="Times New Roman"/>
      <family val="1"/>
    </font>
    <font>
      <b/>
      <sz val="12"/>
      <color rgb="FF000000"/>
      <name val="Times New Roman"/>
      <family val="1"/>
    </font>
    <font>
      <sz val="12"/>
      <color rgb="FF000000"/>
      <name val="Times New Roman"/>
      <family val="1"/>
    </font>
  </fonts>
  <fills count="13">
    <fill>
      <patternFill patternType="none"/>
    </fill>
    <fill>
      <patternFill patternType="gray125"/>
    </fill>
    <fill>
      <patternFill patternType="solid">
        <fgColor indexed="12"/>
        <bgColor indexed="64"/>
      </patternFill>
    </fill>
    <fill>
      <patternFill patternType="solid">
        <fgColor theme="4"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rgb="FFFFF48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4" tint="0.39997558519241921"/>
        <bgColor indexed="64"/>
      </patternFill>
    </fill>
  </fills>
  <borders count="30">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right/>
      <top/>
      <bottom style="thin">
        <color indexed="9"/>
      </bottom>
      <diagonal/>
    </border>
    <border>
      <left style="thin">
        <color indexed="9"/>
      </left>
      <right style="thin">
        <color indexed="9"/>
      </right>
      <top/>
      <bottom/>
      <diagonal/>
    </border>
    <border>
      <left style="thin">
        <color indexed="9"/>
      </left>
      <right/>
      <top style="thin">
        <color indexed="9"/>
      </top>
      <bottom style="thin">
        <color indexed="9"/>
      </bottom>
      <diagonal/>
    </border>
    <border>
      <left style="thin">
        <color indexed="9"/>
      </left>
      <right/>
      <top style="thin">
        <color indexed="9"/>
      </top>
      <bottom style="thin">
        <color auto="1"/>
      </bottom>
      <diagonal/>
    </border>
    <border>
      <left/>
      <right style="thin">
        <color auto="1"/>
      </right>
      <top style="thin">
        <color indexed="9"/>
      </top>
      <bottom style="thin">
        <color auto="1"/>
      </bottom>
      <diagonal/>
    </border>
    <border>
      <left/>
      <right/>
      <top style="thin">
        <color indexed="9"/>
      </top>
      <bottom/>
      <diagonal/>
    </border>
    <border>
      <left/>
      <right style="thin">
        <color auto="1"/>
      </right>
      <top style="thin">
        <color indexed="9"/>
      </top>
      <bottom/>
      <diagonal/>
    </border>
    <border>
      <left style="thin">
        <color indexed="9"/>
      </left>
      <right/>
      <top style="thin">
        <color indexed="9"/>
      </top>
      <bottom/>
      <diagonal/>
    </border>
    <border>
      <left/>
      <right/>
      <top/>
      <bottom style="thin">
        <color auto="1"/>
      </bottom>
      <diagonal/>
    </border>
    <border>
      <left style="thin">
        <color auto="1"/>
      </left>
      <right style="thin">
        <color indexed="9"/>
      </right>
      <top style="thin">
        <color indexed="9"/>
      </top>
      <bottom/>
      <diagonal/>
    </border>
    <border>
      <left style="thin">
        <color auto="1"/>
      </left>
      <right style="thin">
        <color indexed="9"/>
      </right>
      <top/>
      <bottom/>
      <diagonal/>
    </border>
    <border>
      <left/>
      <right style="thin">
        <color indexed="9"/>
      </right>
      <top style="thin">
        <color indexed="9"/>
      </top>
      <bottom/>
      <diagonal/>
    </border>
    <border>
      <left style="thin">
        <color indexed="9"/>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theme="1"/>
      </right>
      <top style="thin">
        <color indexed="9"/>
      </top>
      <bottom style="thin">
        <color indexed="9"/>
      </bottom>
      <diagonal/>
    </border>
    <border>
      <left style="thin">
        <color indexed="9"/>
      </left>
      <right style="thin">
        <color theme="1"/>
      </right>
      <top style="thin">
        <color indexed="9"/>
      </top>
      <bottom/>
      <diagonal/>
    </border>
    <border>
      <left style="thin">
        <color indexed="9"/>
      </left>
      <right style="thin">
        <color indexed="9"/>
      </right>
      <top/>
      <bottom style="thin">
        <color indexed="9"/>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applyNumberFormat="0" applyFill="0" applyBorder="0" applyProtection="0">
      <alignment vertical="top"/>
    </xf>
    <xf numFmtId="0" fontId="4" fillId="0" borderId="0" applyNumberFormat="0" applyFill="0" applyBorder="0" applyAlignment="0" applyProtection="0">
      <alignment vertical="top"/>
    </xf>
    <xf numFmtId="0" fontId="5" fillId="0" borderId="0" applyNumberFormat="0" applyFill="0" applyBorder="0" applyAlignment="0" applyProtection="0">
      <alignment vertical="top"/>
    </xf>
    <xf numFmtId="0" fontId="4" fillId="0" borderId="0" applyNumberFormat="0" applyFill="0" applyBorder="0" applyAlignment="0" applyProtection="0">
      <alignment vertical="top"/>
    </xf>
    <xf numFmtId="0" fontId="5" fillId="0" borderId="0" applyNumberFormat="0" applyFill="0" applyBorder="0" applyAlignment="0" applyProtection="0">
      <alignment vertical="top"/>
    </xf>
    <xf numFmtId="0" fontId="4" fillId="0" borderId="0" applyNumberFormat="0" applyFill="0" applyBorder="0" applyAlignment="0" applyProtection="0">
      <alignment vertical="top"/>
    </xf>
    <xf numFmtId="0" fontId="5" fillId="0" borderId="0" applyNumberFormat="0" applyFill="0" applyBorder="0" applyAlignment="0" applyProtection="0">
      <alignment vertical="top"/>
    </xf>
    <xf numFmtId="4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8">
    <xf numFmtId="0" fontId="0" fillId="0" borderId="0" xfId="0" applyAlignment="1"/>
    <xf numFmtId="0" fontId="2" fillId="0" borderId="0" xfId="0" applyNumberFormat="1" applyFont="1" applyAlignment="1"/>
    <xf numFmtId="0" fontId="3" fillId="0" borderId="0" xfId="0" applyFont="1" applyAlignment="1"/>
    <xf numFmtId="0" fontId="1" fillId="2" borderId="1" xfId="0" applyNumberFormat="1" applyFont="1" applyFill="1" applyBorder="1" applyAlignment="1">
      <alignment horizontal="center" vertical="center" wrapText="1"/>
    </xf>
    <xf numFmtId="9" fontId="2" fillId="0" borderId="0" xfId="0" applyNumberFormat="1" applyFont="1" applyAlignment="1"/>
    <xf numFmtId="9" fontId="3" fillId="0" borderId="0" xfId="0" applyNumberFormat="1" applyFont="1" applyAlignment="1"/>
    <xf numFmtId="0" fontId="1" fillId="2" borderId="0" xfId="0" applyNumberFormat="1" applyFont="1" applyFill="1" applyBorder="1" applyAlignment="1">
      <alignment horizontal="center" vertical="center" wrapText="1"/>
    </xf>
    <xf numFmtId="0" fontId="2" fillId="0" borderId="0" xfId="0" applyNumberFormat="1" applyFont="1" applyFill="1" applyAlignment="1"/>
    <xf numFmtId="44" fontId="2" fillId="0" borderId="0" xfId="8" applyFont="1" applyAlignment="1"/>
    <xf numFmtId="9" fontId="2" fillId="0" borderId="0" xfId="9" applyFont="1" applyAlignment="1"/>
    <xf numFmtId="0" fontId="7" fillId="3" borderId="0" xfId="0" applyNumberFormat="1" applyFont="1" applyFill="1" applyBorder="1" applyAlignment="1">
      <alignment horizontal="center" wrapText="1"/>
    </xf>
    <xf numFmtId="0" fontId="8" fillId="4" borderId="2" xfId="0" applyNumberFormat="1" applyFont="1" applyFill="1" applyBorder="1" applyAlignment="1">
      <alignment horizontal="center" vertical="center" wrapText="1"/>
    </xf>
    <xf numFmtId="0" fontId="8" fillId="10" borderId="20" xfId="0" applyNumberFormat="1" applyFont="1" applyFill="1" applyBorder="1" applyAlignment="1">
      <alignment horizontal="center" vertical="center" wrapText="1"/>
    </xf>
    <xf numFmtId="0" fontId="8" fillId="10" borderId="14" xfId="0" applyNumberFormat="1" applyFont="1" applyFill="1" applyBorder="1" applyAlignment="1">
      <alignment horizontal="center" vertical="center" wrapText="1"/>
    </xf>
    <xf numFmtId="0" fontId="8" fillId="10" borderId="4" xfId="0" applyNumberFormat="1" applyFont="1" applyFill="1" applyBorder="1" applyAlignment="1">
      <alignment horizontal="center" vertical="center" textRotation="90" wrapText="1"/>
    </xf>
    <xf numFmtId="0" fontId="8" fillId="8" borderId="21" xfId="0" applyNumberFormat="1" applyFont="1" applyFill="1" applyBorder="1" applyAlignment="1">
      <alignment horizontal="center" vertical="center" textRotation="90" wrapText="1"/>
    </xf>
    <xf numFmtId="0" fontId="8" fillId="8" borderId="4" xfId="0" applyNumberFormat="1" applyFont="1" applyFill="1" applyBorder="1" applyAlignment="1">
      <alignment horizontal="center" vertical="center" textRotation="90" wrapText="1"/>
    </xf>
    <xf numFmtId="0" fontId="8" fillId="9" borderId="1" xfId="0" applyNumberFormat="1" applyFont="1" applyFill="1" applyBorder="1" applyAlignment="1">
      <alignment horizontal="center" vertical="center" textRotation="90" wrapText="1"/>
    </xf>
    <xf numFmtId="0" fontId="8" fillId="6" borderId="4" xfId="0" applyNumberFormat="1" applyFont="1" applyFill="1" applyBorder="1" applyAlignment="1">
      <alignment horizontal="center" vertical="center" wrapText="1"/>
    </xf>
    <xf numFmtId="0" fontId="8" fillId="6" borderId="4" xfId="0" applyNumberFormat="1" applyFont="1" applyFill="1" applyBorder="1" applyAlignment="1">
      <alignment horizontal="left" vertical="center" wrapText="1"/>
    </xf>
    <xf numFmtId="0" fontId="8" fillId="7" borderId="4" xfId="0" applyNumberFormat="1" applyFont="1" applyFill="1" applyBorder="1" applyAlignment="1">
      <alignment horizontal="center" vertical="center" wrapText="1"/>
    </xf>
    <xf numFmtId="0" fontId="8" fillId="11" borderId="1" xfId="0" applyNumberFormat="1" applyFont="1" applyFill="1" applyBorder="1" applyAlignment="1">
      <alignment horizontal="center" vertical="center" wrapText="1"/>
    </xf>
    <xf numFmtId="0" fontId="8" fillId="4"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2" borderId="19" xfId="0" applyNumberFormat="1" applyFont="1" applyFill="1" applyBorder="1" applyAlignment="1">
      <alignment horizontal="center" vertical="center" wrapText="1"/>
    </xf>
    <xf numFmtId="0" fontId="8" fillId="2" borderId="18" xfId="0" applyNumberFormat="1" applyFont="1" applyFill="1" applyBorder="1" applyAlignment="1">
      <alignment horizontal="center" vertical="center" wrapText="1"/>
    </xf>
    <xf numFmtId="0" fontId="8" fillId="5" borderId="5" xfId="0" applyNumberFormat="1" applyFont="1" applyFill="1" applyBorder="1" applyAlignment="1">
      <alignment horizontal="center" vertical="center" wrapText="1"/>
    </xf>
    <xf numFmtId="0" fontId="8" fillId="4" borderId="5" xfId="0" applyNumberFormat="1" applyFont="1" applyFill="1" applyBorder="1" applyAlignment="1">
      <alignment horizontal="center" vertical="center" wrapText="1"/>
    </xf>
    <xf numFmtId="0" fontId="10" fillId="0" borderId="0" xfId="0" applyFont="1" applyAlignment="1">
      <alignment vertical="center" wrapText="1"/>
    </xf>
    <xf numFmtId="0" fontId="8" fillId="2" borderId="5" xfId="0" applyNumberFormat="1" applyFont="1" applyFill="1" applyBorder="1" applyAlignment="1">
      <alignment horizontal="center" vertical="center" wrapText="1"/>
    </xf>
    <xf numFmtId="0" fontId="8" fillId="4" borderId="27" xfId="0" applyNumberFormat="1" applyFont="1" applyFill="1" applyBorder="1" applyAlignment="1">
      <alignment horizontal="center" vertical="center" wrapText="1"/>
    </xf>
    <xf numFmtId="0" fontId="8" fillId="2" borderId="19" xfId="0" applyNumberFormat="1" applyFont="1" applyFill="1" applyBorder="1" applyAlignment="1">
      <alignment horizontal="left" vertical="center" wrapText="1"/>
    </xf>
    <xf numFmtId="0" fontId="8" fillId="2" borderId="1" xfId="0" applyNumberFormat="1" applyFont="1" applyFill="1" applyBorder="1" applyAlignment="1">
      <alignment horizontal="left" vertical="center" wrapText="1"/>
    </xf>
    <xf numFmtId="9" fontId="8" fillId="2" borderId="1" xfId="0" applyNumberFormat="1" applyFont="1" applyFill="1" applyBorder="1" applyAlignment="1">
      <alignment horizontal="center" vertical="center" wrapText="1"/>
    </xf>
    <xf numFmtId="0" fontId="8" fillId="4" borderId="5" xfId="0" applyNumberFormat="1" applyFont="1" applyFill="1" applyBorder="1" applyAlignment="1">
      <alignment vertical="center" wrapText="1"/>
    </xf>
    <xf numFmtId="164" fontId="8" fillId="4" borderId="5" xfId="8" applyNumberFormat="1" applyFont="1" applyFill="1" applyBorder="1" applyAlignment="1">
      <alignment horizontal="center" vertical="center" wrapText="1"/>
    </xf>
    <xf numFmtId="0" fontId="8" fillId="4" borderId="5" xfId="0" applyNumberFormat="1" applyFont="1" applyFill="1" applyBorder="1" applyAlignment="1">
      <alignment horizontal="left" vertical="center" wrapText="1"/>
    </xf>
    <xf numFmtId="165" fontId="8" fillId="2" borderId="1" xfId="0" applyNumberFormat="1" applyFont="1" applyFill="1" applyBorder="1" applyAlignment="1">
      <alignment horizontal="center" vertical="center" wrapText="1"/>
    </xf>
    <xf numFmtId="0" fontId="8" fillId="2" borderId="21" xfId="0" applyNumberFormat="1" applyFont="1" applyFill="1" applyBorder="1" applyAlignment="1">
      <alignment horizontal="center" vertical="center" wrapText="1"/>
    </xf>
    <xf numFmtId="0" fontId="8" fillId="0" borderId="1" xfId="0" applyNumberFormat="1" applyFont="1" applyFill="1" applyBorder="1" applyAlignment="1">
      <alignment horizontal="center" wrapText="1"/>
    </xf>
    <xf numFmtId="15" fontId="8" fillId="0" borderId="1" xfId="0" applyNumberFormat="1" applyFont="1" applyFill="1" applyBorder="1" applyAlignment="1">
      <alignment horizontal="center" wrapText="1"/>
    </xf>
    <xf numFmtId="0" fontId="8" fillId="0" borderId="19" xfId="0" applyNumberFormat="1" applyFont="1" applyFill="1" applyBorder="1" applyAlignment="1">
      <alignment horizontal="left" vertical="center" wrapText="1"/>
    </xf>
    <xf numFmtId="0" fontId="8" fillId="0" borderId="18"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9" fontId="8" fillId="0" borderId="1"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5" xfId="0" applyNumberFormat="1" applyFont="1" applyFill="1" applyBorder="1" applyAlignment="1">
      <alignment vertical="center" wrapText="1"/>
    </xf>
    <xf numFmtId="164" fontId="8" fillId="0" borderId="5" xfId="8" applyNumberFormat="1" applyFont="1" applyFill="1" applyBorder="1" applyAlignment="1">
      <alignment horizontal="center" vertical="center" wrapText="1"/>
    </xf>
    <xf numFmtId="0" fontId="8" fillId="0" borderId="5" xfId="0" applyNumberFormat="1" applyFont="1" applyFill="1" applyBorder="1" applyAlignment="1">
      <alignment horizontal="left" vertical="center" wrapText="1"/>
    </xf>
    <xf numFmtId="0" fontId="8" fillId="0" borderId="1" xfId="0" applyNumberFormat="1" applyFont="1" applyFill="1" applyBorder="1" applyAlignment="1">
      <alignment horizontal="left" wrapText="1"/>
    </xf>
    <xf numFmtId="9" fontId="8" fillId="0" borderId="1" xfId="9"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0" fontId="8" fillId="4" borderId="5" xfId="0" applyNumberFormat="1" applyFont="1" applyFill="1" applyBorder="1" applyAlignment="1">
      <alignment wrapText="1"/>
    </xf>
    <xf numFmtId="1" fontId="8" fillId="2" borderId="1" xfId="0" applyNumberFormat="1" applyFont="1" applyFill="1" applyBorder="1" applyAlignment="1">
      <alignment horizontal="center" vertical="center" wrapText="1"/>
    </xf>
    <xf numFmtId="9" fontId="8" fillId="2" borderId="1" xfId="9" applyFont="1" applyFill="1" applyBorder="1" applyAlignment="1">
      <alignment horizontal="left" vertical="center" wrapText="1"/>
    </xf>
    <xf numFmtId="9" fontId="8" fillId="2" borderId="1" xfId="9" applyFont="1" applyFill="1" applyBorder="1" applyAlignment="1">
      <alignment horizontal="center" vertical="center" wrapText="1"/>
    </xf>
    <xf numFmtId="0" fontId="8" fillId="2" borderId="1" xfId="0" applyNumberFormat="1" applyFont="1" applyFill="1" applyBorder="1" applyAlignment="1">
      <alignment horizontal="left" wrapText="1"/>
    </xf>
    <xf numFmtId="15" fontId="8" fillId="0" borderId="1" xfId="0" applyNumberFormat="1" applyFont="1" applyFill="1" applyBorder="1" applyAlignment="1">
      <alignment horizontal="center" vertical="center" wrapText="1"/>
    </xf>
    <xf numFmtId="164" fontId="8" fillId="4" borderId="10" xfId="8" applyNumberFormat="1" applyFont="1" applyFill="1" applyBorder="1" applyAlignment="1">
      <alignment horizontal="center" vertical="center" wrapText="1"/>
    </xf>
    <xf numFmtId="0" fontId="8" fillId="4" borderId="10" xfId="0" applyNumberFormat="1" applyFont="1" applyFill="1" applyBorder="1" applyAlignment="1">
      <alignment horizontal="center" vertical="center" wrapText="1"/>
    </xf>
    <xf numFmtId="0" fontId="8" fillId="0" borderId="0" xfId="0" applyNumberFormat="1" applyFont="1" applyAlignment="1"/>
    <xf numFmtId="164" fontId="8" fillId="8" borderId="29" xfId="0" applyNumberFormat="1" applyFont="1" applyFill="1" applyBorder="1" applyAlignment="1"/>
    <xf numFmtId="0" fontId="8" fillId="8" borderId="28" xfId="0" applyNumberFormat="1" applyFont="1" applyFill="1" applyBorder="1" applyAlignment="1">
      <alignment horizontal="center"/>
    </xf>
    <xf numFmtId="0" fontId="8" fillId="8" borderId="29" xfId="0" applyNumberFormat="1" applyFont="1" applyFill="1" applyBorder="1" applyAlignment="1">
      <alignment horizontal="center"/>
    </xf>
    <xf numFmtId="0" fontId="9" fillId="6" borderId="5" xfId="0" applyNumberFormat="1" applyFont="1" applyFill="1" applyBorder="1" applyAlignment="1">
      <alignment horizontal="center" vertical="center" wrapText="1"/>
    </xf>
    <xf numFmtId="0" fontId="9" fillId="6" borderId="17" xfId="0" applyNumberFormat="1" applyFont="1" applyFill="1" applyBorder="1" applyAlignment="1">
      <alignment horizontal="center" vertical="center" wrapText="1"/>
    </xf>
    <xf numFmtId="0" fontId="9" fillId="7" borderId="5" xfId="0" applyNumberFormat="1" applyFont="1" applyFill="1" applyBorder="1" applyAlignment="1">
      <alignment horizontal="center" vertical="center" wrapText="1"/>
    </xf>
    <xf numFmtId="0" fontId="9" fillId="7" borderId="17" xfId="0" applyNumberFormat="1" applyFont="1" applyFill="1" applyBorder="1" applyAlignment="1">
      <alignment horizontal="center" vertical="center" wrapText="1"/>
    </xf>
    <xf numFmtId="0" fontId="9" fillId="7" borderId="18" xfId="0" applyNumberFormat="1" applyFont="1" applyFill="1" applyBorder="1" applyAlignment="1">
      <alignment horizontal="center" vertical="center" wrapText="1"/>
    </xf>
    <xf numFmtId="0" fontId="9" fillId="11" borderId="5" xfId="0" applyNumberFormat="1" applyFont="1" applyFill="1" applyBorder="1" applyAlignment="1">
      <alignment horizontal="center" vertical="center" wrapText="1"/>
    </xf>
    <xf numFmtId="0" fontId="9" fillId="11" borderId="18" xfId="0" applyNumberFormat="1" applyFont="1" applyFill="1" applyBorder="1" applyAlignment="1">
      <alignment horizontal="center" vertical="center" wrapText="1"/>
    </xf>
    <xf numFmtId="0" fontId="9" fillId="12" borderId="22" xfId="0" applyNumberFormat="1" applyFont="1" applyFill="1" applyBorder="1" applyAlignment="1">
      <alignment horizontal="center" wrapText="1"/>
    </xf>
    <xf numFmtId="0" fontId="9" fillId="12" borderId="23" xfId="0" applyNumberFormat="1" applyFont="1" applyFill="1" applyBorder="1" applyAlignment="1">
      <alignment horizontal="center" wrapText="1"/>
    </xf>
    <xf numFmtId="0" fontId="9" fillId="12" borderId="24" xfId="0" applyNumberFormat="1" applyFont="1" applyFill="1" applyBorder="1" applyAlignment="1">
      <alignment horizontal="center" wrapText="1"/>
    </xf>
    <xf numFmtId="0" fontId="9" fillId="10" borderId="5" xfId="0" applyNumberFormat="1" applyFont="1" applyFill="1" applyBorder="1" applyAlignment="1">
      <alignment horizontal="center" vertical="center" wrapText="1"/>
    </xf>
    <xf numFmtId="0" fontId="9" fillId="10" borderId="3" xfId="0" applyNumberFormat="1" applyFont="1" applyFill="1" applyBorder="1" applyAlignment="1">
      <alignment horizontal="center" vertical="center" wrapText="1"/>
    </xf>
    <xf numFmtId="0" fontId="9" fillId="10" borderId="16" xfId="0" applyNumberFormat="1" applyFont="1" applyFill="1" applyBorder="1" applyAlignment="1">
      <alignment horizontal="center" vertical="center" wrapText="1"/>
    </xf>
    <xf numFmtId="0" fontId="9" fillId="8" borderId="15" xfId="0" applyNumberFormat="1" applyFont="1" applyFill="1" applyBorder="1" applyAlignment="1">
      <alignment horizontal="center" vertical="center" wrapText="1"/>
    </xf>
    <xf numFmtId="0" fontId="9" fillId="8" borderId="3" xfId="0" applyNumberFormat="1" applyFont="1" applyFill="1" applyBorder="1" applyAlignment="1">
      <alignment horizontal="center" vertical="center" wrapText="1"/>
    </xf>
    <xf numFmtId="0" fontId="9" fillId="8" borderId="16" xfId="0" applyNumberFormat="1" applyFont="1" applyFill="1" applyBorder="1" applyAlignment="1">
      <alignment horizontal="center" vertical="center" wrapText="1"/>
    </xf>
    <xf numFmtId="0" fontId="9" fillId="9" borderId="15" xfId="0" applyNumberFormat="1" applyFont="1" applyFill="1" applyBorder="1" applyAlignment="1">
      <alignment horizontal="center" vertical="center" wrapText="1"/>
    </xf>
    <xf numFmtId="0" fontId="9" fillId="9" borderId="3" xfId="0" applyNumberFormat="1" applyFont="1" applyFill="1" applyBorder="1" applyAlignment="1">
      <alignment horizontal="center" vertical="center" wrapText="1"/>
    </xf>
    <xf numFmtId="0" fontId="9" fillId="9" borderId="16" xfId="0" applyNumberFormat="1" applyFont="1" applyFill="1" applyBorder="1" applyAlignment="1">
      <alignment horizontal="center" vertical="center" wrapText="1"/>
    </xf>
    <xf numFmtId="0" fontId="7" fillId="3" borderId="0" xfId="0" applyNumberFormat="1" applyFont="1" applyFill="1" applyBorder="1" applyAlignment="1">
      <alignment horizontal="center" wrapText="1"/>
    </xf>
    <xf numFmtId="0" fontId="9" fillId="12" borderId="6" xfId="0" applyNumberFormat="1" applyFont="1" applyFill="1" applyBorder="1" applyAlignment="1">
      <alignment horizontal="center" vertical="center" wrapText="1"/>
    </xf>
    <xf numFmtId="0" fontId="9" fillId="12" borderId="7" xfId="0" applyNumberFormat="1" applyFont="1" applyFill="1" applyBorder="1" applyAlignment="1">
      <alignment horizontal="center" vertical="center" wrapText="1"/>
    </xf>
    <xf numFmtId="0" fontId="10" fillId="12" borderId="6" xfId="0" applyNumberFormat="1" applyFont="1" applyFill="1" applyBorder="1" applyAlignment="1">
      <alignment horizontal="center" vertical="center" wrapText="1"/>
    </xf>
    <xf numFmtId="0" fontId="9" fillId="12" borderId="9" xfId="0" applyNumberFormat="1" applyFont="1" applyFill="1" applyBorder="1" applyAlignment="1">
      <alignment horizontal="center" vertical="center" wrapText="1"/>
    </xf>
    <xf numFmtId="0" fontId="9" fillId="12" borderId="12" xfId="0" applyNumberFormat="1" applyFont="1" applyFill="1" applyBorder="1" applyAlignment="1">
      <alignment horizontal="center" vertical="center" wrapText="1"/>
    </xf>
    <xf numFmtId="0" fontId="9" fillId="12" borderId="13" xfId="0" applyNumberFormat="1" applyFont="1" applyFill="1" applyBorder="1" applyAlignment="1">
      <alignment horizontal="center" vertical="center" wrapText="1"/>
    </xf>
    <xf numFmtId="0" fontId="9" fillId="12" borderId="26" xfId="0" applyNumberFormat="1" applyFont="1" applyFill="1" applyBorder="1" applyAlignment="1">
      <alignment horizontal="center" wrapText="1"/>
    </xf>
    <xf numFmtId="0" fontId="9" fillId="12" borderId="11" xfId="0" applyNumberFormat="1" applyFont="1" applyFill="1" applyBorder="1" applyAlignment="1">
      <alignment horizontal="center" wrapText="1"/>
    </xf>
    <xf numFmtId="0" fontId="9" fillId="12" borderId="25" xfId="0" applyNumberFormat="1" applyFont="1" applyFill="1" applyBorder="1" applyAlignment="1">
      <alignment horizontal="center" wrapText="1"/>
    </xf>
    <xf numFmtId="0" fontId="8" fillId="12" borderId="10" xfId="0" applyNumberFormat="1" applyFont="1" applyFill="1" applyBorder="1" applyAlignment="1">
      <alignment horizontal="center" wrapText="1"/>
    </xf>
    <xf numFmtId="0" fontId="8" fillId="12" borderId="8" xfId="0" applyNumberFormat="1" applyFont="1" applyFill="1" applyBorder="1" applyAlignment="1">
      <alignment horizontal="center" wrapText="1"/>
    </xf>
    <xf numFmtId="0" fontId="8" fillId="12" borderId="15" xfId="0" applyNumberFormat="1" applyFont="1" applyFill="1" applyBorder="1" applyAlignment="1">
      <alignment horizontal="center" wrapText="1"/>
    </xf>
    <xf numFmtId="0" fontId="8" fillId="12" borderId="3" xfId="0" applyNumberFormat="1" applyFont="1" applyFill="1" applyBorder="1" applyAlignment="1">
      <alignment horizontal="center" wrapText="1"/>
    </xf>
  </cellXfs>
  <cellStyles count="10">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Moneda" xfId="8" builtinId="4"/>
    <cellStyle name="Moneda 2" xfId="7" xr:uid="{F83A947F-CE93-4794-8944-D7E4EA8AAC9A}"/>
    <cellStyle name="Normal" xfId="0" builtinId="0"/>
    <cellStyle name="Porcentaje" xfId="9"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FFFFFF"/>
      <rgbColor rgb="00333399"/>
      <rgbColor rgb="00FFFFFF"/>
      <rgbColor rgb="00C0C0C0"/>
      <rgbColor rgb="00FFFFCC"/>
      <rgbColor rgb="00969696"/>
      <rgbColor rgb="00006411"/>
      <rgbColor rgb="00FCF305"/>
      <rgbColor rgb="00DD0806"/>
      <rgbColor rgb="00C0C0C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0FFCB"/>
      <color rgb="FFAAAAAA"/>
      <color rgb="FFF7B0FF"/>
      <color rgb="FFD6D6D6"/>
      <color rgb="FFAEE0FF"/>
      <color rgb="FFFFF4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S19"/>
  <sheetViews>
    <sheetView showGridLines="0" tabSelected="1" topLeftCell="B1" zoomScaleNormal="100" zoomScalePageLayoutView="66" workbookViewId="0">
      <selection activeCell="C3" sqref="C3:O3"/>
    </sheetView>
  </sheetViews>
  <sheetFormatPr baseColWidth="10" defaultColWidth="10.3984375" defaultRowHeight="20.100000000000001" customHeight="1"/>
  <cols>
    <col min="1" max="1" width="6.59765625" style="1" hidden="1" customWidth="1"/>
    <col min="2" max="2" width="28.09765625" style="1" customWidth="1"/>
    <col min="3" max="3" width="9.796875" style="1" bestFit="1" customWidth="1"/>
    <col min="4" max="4" width="15.69921875" style="1" bestFit="1" customWidth="1"/>
    <col min="5" max="5" width="22.8984375" style="1" customWidth="1"/>
    <col min="6" max="6" width="5" style="1" customWidth="1"/>
    <col min="7" max="7" width="4.296875" style="1" customWidth="1"/>
    <col min="8" max="8" width="3.8984375" style="1" customWidth="1"/>
    <col min="9" max="9" width="3.3984375" style="1" customWidth="1"/>
    <col min="10" max="10" width="7" style="1" customWidth="1"/>
    <col min="11" max="11" width="15.09765625" style="1" customWidth="1"/>
    <col min="12" max="12" width="4.796875" style="1" customWidth="1"/>
    <col min="13" max="13" width="15.3984375" style="1" customWidth="1"/>
    <col min="14" max="14" width="8.59765625" style="1" customWidth="1"/>
    <col min="15" max="15" width="12.3984375" style="1" customWidth="1"/>
    <col min="16" max="16" width="10.296875" style="1" customWidth="1"/>
    <col min="17" max="17" width="19.796875" style="1" bestFit="1" customWidth="1"/>
    <col min="18" max="18" width="15.5" style="1" customWidth="1"/>
    <col min="19" max="19" width="13.69921875" style="1" customWidth="1"/>
    <col min="20" max="20" width="14" style="1" customWidth="1"/>
    <col min="21" max="21" width="12.296875" style="1" customWidth="1"/>
    <col min="22" max="22" width="10.19921875" style="1" customWidth="1"/>
    <col min="23" max="23" width="13.296875" style="1" customWidth="1"/>
    <col min="24" max="24" width="16.5" style="1" customWidth="1"/>
    <col min="25" max="25" width="17.09765625" style="1" customWidth="1"/>
    <col min="26" max="26" width="10.8984375" style="1" customWidth="1"/>
    <col min="27" max="31" width="10.3984375" style="1" hidden="1" customWidth="1"/>
    <col min="32" max="34" width="0" style="1" hidden="1" customWidth="1"/>
    <col min="35" max="16384" width="10.3984375" style="1"/>
  </cols>
  <sheetData>
    <row r="1" spans="1:253" ht="36" customHeight="1">
      <c r="A1" s="84" t="s">
        <v>12</v>
      </c>
      <c r="B1" s="84"/>
      <c r="C1" s="84"/>
      <c r="D1" s="84"/>
      <c r="E1" s="84"/>
      <c r="F1" s="84"/>
      <c r="G1" s="84"/>
      <c r="H1" s="84"/>
      <c r="I1" s="84"/>
      <c r="J1" s="84"/>
      <c r="K1" s="84"/>
      <c r="L1" s="84"/>
      <c r="M1" s="84"/>
      <c r="N1" s="84"/>
      <c r="O1" s="84"/>
      <c r="P1" s="84"/>
      <c r="Q1" s="84"/>
      <c r="R1" s="84"/>
      <c r="S1" s="84"/>
      <c r="T1" s="84"/>
      <c r="U1" s="84"/>
      <c r="V1" s="84"/>
      <c r="W1" s="10"/>
      <c r="X1" s="10"/>
      <c r="Y1" s="10"/>
      <c r="AA1" s="3" t="s">
        <v>20</v>
      </c>
      <c r="AB1" s="4">
        <v>0.8</v>
      </c>
      <c r="AC1" s="3" t="s">
        <v>19</v>
      </c>
      <c r="AD1" s="1">
        <v>10</v>
      </c>
      <c r="AE1" s="1" t="s">
        <v>26</v>
      </c>
      <c r="AF1" s="1" t="s">
        <v>33</v>
      </c>
    </row>
    <row r="2" spans="1:253" ht="30.9" customHeight="1">
      <c r="A2" s="85" t="s">
        <v>1</v>
      </c>
      <c r="B2" s="86"/>
      <c r="C2" s="91" t="s">
        <v>80</v>
      </c>
      <c r="D2" s="92"/>
      <c r="E2" s="92"/>
      <c r="F2" s="92"/>
      <c r="G2" s="92"/>
      <c r="H2" s="92"/>
      <c r="I2" s="92"/>
      <c r="J2" s="92"/>
      <c r="K2" s="92"/>
      <c r="L2" s="92"/>
      <c r="M2" s="92"/>
      <c r="N2" s="92"/>
      <c r="O2" s="93"/>
      <c r="P2" s="89" t="s">
        <v>147</v>
      </c>
      <c r="Q2" s="94"/>
      <c r="R2" s="95"/>
      <c r="S2" s="95"/>
      <c r="T2" s="95"/>
      <c r="U2" s="95"/>
      <c r="V2" s="95"/>
      <c r="W2" s="95"/>
      <c r="X2" s="95"/>
      <c r="Y2" s="95"/>
      <c r="Z2" s="2"/>
      <c r="AA2" s="3" t="s">
        <v>15</v>
      </c>
      <c r="AB2" s="5">
        <v>0.65</v>
      </c>
      <c r="AC2" s="3" t="s">
        <v>21</v>
      </c>
      <c r="AD2" s="2">
        <v>8</v>
      </c>
      <c r="AE2" s="2" t="s">
        <v>13</v>
      </c>
      <c r="AF2" s="2" t="s">
        <v>34</v>
      </c>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row>
    <row r="3" spans="1:253" ht="39" customHeight="1">
      <c r="A3" s="87" t="s">
        <v>149</v>
      </c>
      <c r="B3" s="88"/>
      <c r="C3" s="72" t="s">
        <v>81</v>
      </c>
      <c r="D3" s="73"/>
      <c r="E3" s="73"/>
      <c r="F3" s="73"/>
      <c r="G3" s="73"/>
      <c r="H3" s="73"/>
      <c r="I3" s="73"/>
      <c r="J3" s="73"/>
      <c r="K3" s="73"/>
      <c r="L3" s="73"/>
      <c r="M3" s="73"/>
      <c r="N3" s="73"/>
      <c r="O3" s="74"/>
      <c r="P3" s="90"/>
      <c r="Q3" s="96"/>
      <c r="R3" s="97"/>
      <c r="S3" s="97"/>
      <c r="T3" s="97"/>
      <c r="U3" s="97"/>
      <c r="V3" s="97"/>
      <c r="W3" s="97"/>
      <c r="X3" s="97"/>
      <c r="Y3" s="97"/>
      <c r="Z3" s="2"/>
      <c r="AA3" s="3" t="s">
        <v>16</v>
      </c>
      <c r="AB3" s="5">
        <v>0.5</v>
      </c>
      <c r="AC3" s="3" t="s">
        <v>22</v>
      </c>
      <c r="AD3" s="2">
        <v>6</v>
      </c>
      <c r="AE3" s="2" t="s">
        <v>27</v>
      </c>
      <c r="AF3" s="2" t="s">
        <v>35</v>
      </c>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row>
    <row r="4" spans="1:253" ht="42.9" customHeight="1">
      <c r="A4" s="11"/>
      <c r="B4" s="75" t="s">
        <v>40</v>
      </c>
      <c r="C4" s="76"/>
      <c r="D4" s="76"/>
      <c r="E4" s="77"/>
      <c r="F4" s="78" t="s">
        <v>42</v>
      </c>
      <c r="G4" s="79"/>
      <c r="H4" s="79"/>
      <c r="I4" s="79"/>
      <c r="J4" s="80"/>
      <c r="K4" s="81" t="s">
        <v>46</v>
      </c>
      <c r="L4" s="82"/>
      <c r="M4" s="82"/>
      <c r="N4" s="82"/>
      <c r="O4" s="83"/>
      <c r="P4" s="65" t="s">
        <v>54</v>
      </c>
      <c r="Q4" s="66"/>
      <c r="R4" s="66"/>
      <c r="S4" s="66"/>
      <c r="T4" s="67" t="s">
        <v>63</v>
      </c>
      <c r="U4" s="68"/>
      <c r="V4" s="68"/>
      <c r="W4" s="69"/>
      <c r="X4" s="70" t="s">
        <v>60</v>
      </c>
      <c r="Y4" s="71"/>
      <c r="Z4" s="2"/>
      <c r="AA4" s="6"/>
      <c r="AB4" s="5"/>
      <c r="AC4" s="6"/>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row>
    <row r="5" spans="1:253" ht="116.1" customHeight="1">
      <c r="A5" s="12" t="s">
        <v>0</v>
      </c>
      <c r="B5" s="12" t="s">
        <v>14</v>
      </c>
      <c r="C5" s="13" t="s">
        <v>39</v>
      </c>
      <c r="D5" s="14" t="s">
        <v>4</v>
      </c>
      <c r="E5" s="14" t="s">
        <v>68</v>
      </c>
      <c r="F5" s="15" t="s">
        <v>2</v>
      </c>
      <c r="G5" s="15" t="s">
        <v>3</v>
      </c>
      <c r="H5" s="15" t="s">
        <v>38</v>
      </c>
      <c r="I5" s="15" t="s">
        <v>43</v>
      </c>
      <c r="J5" s="16" t="s">
        <v>44</v>
      </c>
      <c r="K5" s="17" t="s">
        <v>5</v>
      </c>
      <c r="L5" s="17" t="s">
        <v>6</v>
      </c>
      <c r="M5" s="17" t="s">
        <v>47</v>
      </c>
      <c r="N5" s="17" t="s">
        <v>69</v>
      </c>
      <c r="O5" s="17" t="s">
        <v>50</v>
      </c>
      <c r="P5" s="18" t="s">
        <v>7</v>
      </c>
      <c r="Q5" s="19" t="s">
        <v>62</v>
      </c>
      <c r="R5" s="18" t="s">
        <v>51</v>
      </c>
      <c r="S5" s="18" t="s">
        <v>53</v>
      </c>
      <c r="T5" s="20" t="s">
        <v>56</v>
      </c>
      <c r="U5" s="20" t="s">
        <v>57</v>
      </c>
      <c r="V5" s="20" t="s">
        <v>59</v>
      </c>
      <c r="W5" s="20" t="s">
        <v>43</v>
      </c>
      <c r="X5" s="21" t="s">
        <v>30</v>
      </c>
      <c r="Y5" s="21" t="s">
        <v>32</v>
      </c>
      <c r="AA5" s="1" t="s">
        <v>17</v>
      </c>
      <c r="AB5" s="4">
        <v>0.3</v>
      </c>
      <c r="AC5" s="1" t="s">
        <v>23</v>
      </c>
      <c r="AD5" s="1">
        <v>4</v>
      </c>
      <c r="AE5" s="1" t="s">
        <v>29</v>
      </c>
      <c r="AF5" s="1" t="s">
        <v>36</v>
      </c>
    </row>
    <row r="6" spans="1:253" ht="73.8" customHeight="1">
      <c r="A6" s="22"/>
      <c r="B6" s="25" t="s">
        <v>25</v>
      </c>
      <c r="C6" s="26" t="s">
        <v>41</v>
      </c>
      <c r="D6" s="23" t="s">
        <v>110</v>
      </c>
      <c r="E6" s="23" t="s">
        <v>58</v>
      </c>
      <c r="F6" s="23" t="s">
        <v>64</v>
      </c>
      <c r="G6" s="23" t="s">
        <v>65</v>
      </c>
      <c r="H6" s="27"/>
      <c r="I6" s="28" t="s">
        <v>111</v>
      </c>
      <c r="J6" s="28" t="s">
        <v>45</v>
      </c>
      <c r="K6" s="28" t="s">
        <v>10</v>
      </c>
      <c r="L6" s="28" t="s">
        <v>11</v>
      </c>
      <c r="M6" s="28" t="s">
        <v>48</v>
      </c>
      <c r="N6" s="28" t="s">
        <v>49</v>
      </c>
      <c r="O6" s="29"/>
      <c r="P6" s="23" t="s">
        <v>112</v>
      </c>
      <c r="Q6" s="23" t="s">
        <v>55</v>
      </c>
      <c r="R6" s="23" t="s">
        <v>52</v>
      </c>
      <c r="S6" s="23" t="s">
        <v>37</v>
      </c>
      <c r="T6" s="23" t="s">
        <v>8</v>
      </c>
      <c r="U6" s="23" t="s">
        <v>9</v>
      </c>
      <c r="V6" s="30"/>
      <c r="W6" s="31" t="s">
        <v>111</v>
      </c>
      <c r="X6" s="26" t="s">
        <v>31</v>
      </c>
      <c r="Y6" s="23" t="s">
        <v>61</v>
      </c>
      <c r="AA6" s="1" t="s">
        <v>18</v>
      </c>
      <c r="AB6" s="4">
        <v>0.1</v>
      </c>
      <c r="AC6" s="1" t="s">
        <v>24</v>
      </c>
      <c r="AD6" s="1">
        <v>2</v>
      </c>
      <c r="AE6" s="1" t="s">
        <v>28</v>
      </c>
    </row>
    <row r="7" spans="1:253" ht="124.8">
      <c r="A7" s="22" t="s">
        <v>71</v>
      </c>
      <c r="B7" s="32" t="s">
        <v>101</v>
      </c>
      <c r="C7" s="26" t="s">
        <v>70</v>
      </c>
      <c r="D7" s="23" t="s">
        <v>35</v>
      </c>
      <c r="E7" s="33" t="s">
        <v>106</v>
      </c>
      <c r="F7" s="34">
        <v>0.65</v>
      </c>
      <c r="G7" s="23">
        <v>10</v>
      </c>
      <c r="H7" s="27">
        <f t="shared" ref="H7:H15" si="0">F7*(G7)</f>
        <v>6.5</v>
      </c>
      <c r="I7" s="28" t="s">
        <v>90</v>
      </c>
      <c r="J7" s="35" t="s">
        <v>94</v>
      </c>
      <c r="K7" s="36">
        <v>90000000</v>
      </c>
      <c r="L7" s="28">
        <v>8</v>
      </c>
      <c r="M7" s="36">
        <f>-(K7*F7)</f>
        <v>-58500000</v>
      </c>
      <c r="N7" s="28">
        <f>-(F7*L7)</f>
        <v>-5.2</v>
      </c>
      <c r="O7" s="37" t="s">
        <v>98</v>
      </c>
      <c r="P7" s="23" t="s">
        <v>26</v>
      </c>
      <c r="Q7" s="23" t="s">
        <v>127</v>
      </c>
      <c r="R7" s="33"/>
      <c r="S7" s="23" t="s">
        <v>128</v>
      </c>
      <c r="T7" s="34"/>
      <c r="U7" s="23">
        <v>0</v>
      </c>
      <c r="V7" s="38">
        <f>+T7*U7</f>
        <v>0</v>
      </c>
      <c r="W7" s="39" t="s">
        <v>116</v>
      </c>
      <c r="X7" s="40" t="s">
        <v>146</v>
      </c>
      <c r="Y7" s="41">
        <v>44423</v>
      </c>
    </row>
    <row r="8" spans="1:253" s="7" customFormat="1" ht="140.4">
      <c r="A8" s="24" t="s">
        <v>72</v>
      </c>
      <c r="B8" s="42" t="s">
        <v>113</v>
      </c>
      <c r="C8" s="43" t="s">
        <v>70</v>
      </c>
      <c r="D8" s="24" t="s">
        <v>35</v>
      </c>
      <c r="E8" s="44" t="s">
        <v>132</v>
      </c>
      <c r="F8" s="45">
        <v>0.5</v>
      </c>
      <c r="G8" s="24">
        <v>10</v>
      </c>
      <c r="H8" s="27">
        <f t="shared" si="0"/>
        <v>5</v>
      </c>
      <c r="I8" s="46" t="s">
        <v>90</v>
      </c>
      <c r="J8" s="47" t="s">
        <v>94</v>
      </c>
      <c r="K8" s="48">
        <v>250000000</v>
      </c>
      <c r="L8" s="46">
        <v>90</v>
      </c>
      <c r="M8" s="48">
        <f t="shared" ref="M8:M14" si="1">-(K8*F8)</f>
        <v>-125000000</v>
      </c>
      <c r="N8" s="46">
        <f t="shared" ref="N8:N15" si="2">-(F8*L8)</f>
        <v>-45</v>
      </c>
      <c r="O8" s="49" t="s">
        <v>99</v>
      </c>
      <c r="P8" s="24" t="s">
        <v>27</v>
      </c>
      <c r="Q8" s="50" t="s">
        <v>133</v>
      </c>
      <c r="R8" s="44" t="s">
        <v>136</v>
      </c>
      <c r="S8" s="24" t="s">
        <v>128</v>
      </c>
      <c r="T8" s="51">
        <v>0.5</v>
      </c>
      <c r="U8" s="24">
        <v>5</v>
      </c>
      <c r="V8" s="52">
        <f>+T8*U8</f>
        <v>2.5</v>
      </c>
      <c r="W8" s="24" t="s">
        <v>22</v>
      </c>
      <c r="X8" s="40" t="s">
        <v>146</v>
      </c>
      <c r="Y8" s="41">
        <v>44423</v>
      </c>
      <c r="AE8" s="7" t="s">
        <v>66</v>
      </c>
    </row>
    <row r="9" spans="1:253" ht="133.80000000000001" customHeight="1">
      <c r="A9" s="22" t="s">
        <v>73</v>
      </c>
      <c r="B9" s="32" t="s">
        <v>102</v>
      </c>
      <c r="C9" s="26" t="s">
        <v>70</v>
      </c>
      <c r="D9" s="23" t="s">
        <v>107</v>
      </c>
      <c r="E9" s="33" t="s">
        <v>134</v>
      </c>
      <c r="F9" s="34">
        <v>0.3</v>
      </c>
      <c r="G9" s="23">
        <v>6</v>
      </c>
      <c r="H9" s="27">
        <f t="shared" si="0"/>
        <v>1.7999999999999998</v>
      </c>
      <c r="I9" s="28" t="s">
        <v>22</v>
      </c>
      <c r="J9" s="35" t="s">
        <v>139</v>
      </c>
      <c r="K9" s="36">
        <v>130000000</v>
      </c>
      <c r="L9" s="28">
        <v>10</v>
      </c>
      <c r="M9" s="36">
        <f t="shared" si="1"/>
        <v>-39000000</v>
      </c>
      <c r="N9" s="28">
        <f t="shared" si="2"/>
        <v>-3</v>
      </c>
      <c r="O9" s="35" t="s">
        <v>108</v>
      </c>
      <c r="P9" s="23" t="s">
        <v>27</v>
      </c>
      <c r="Q9" s="23" t="s">
        <v>137</v>
      </c>
      <c r="R9" s="23" t="s">
        <v>138</v>
      </c>
      <c r="S9" s="23" t="s">
        <v>117</v>
      </c>
      <c r="T9" s="51">
        <v>0.1</v>
      </c>
      <c r="U9" s="23">
        <v>5</v>
      </c>
      <c r="V9" s="52">
        <f>+T9*U9</f>
        <v>0.5</v>
      </c>
      <c r="W9" s="23" t="s">
        <v>93</v>
      </c>
      <c r="X9" s="40" t="s">
        <v>146</v>
      </c>
      <c r="Y9" s="41">
        <v>44423</v>
      </c>
      <c r="AE9" s="1" t="s">
        <v>67</v>
      </c>
    </row>
    <row r="10" spans="1:253" ht="156">
      <c r="A10" s="22" t="s">
        <v>75</v>
      </c>
      <c r="B10" s="32" t="s">
        <v>114</v>
      </c>
      <c r="C10" s="26" t="s">
        <v>70</v>
      </c>
      <c r="D10" s="23" t="s">
        <v>35</v>
      </c>
      <c r="E10" s="33" t="s">
        <v>85</v>
      </c>
      <c r="F10" s="34">
        <v>0.65</v>
      </c>
      <c r="G10" s="23">
        <v>10</v>
      </c>
      <c r="H10" s="27">
        <f t="shared" si="0"/>
        <v>6.5</v>
      </c>
      <c r="I10" s="28" t="s">
        <v>90</v>
      </c>
      <c r="J10" s="35" t="s">
        <v>143</v>
      </c>
      <c r="K10" s="36">
        <v>1100000000</v>
      </c>
      <c r="L10" s="28">
        <v>15</v>
      </c>
      <c r="M10" s="36">
        <f t="shared" si="1"/>
        <v>-715000000</v>
      </c>
      <c r="N10" s="28">
        <f t="shared" si="2"/>
        <v>-9.75</v>
      </c>
      <c r="O10" s="53" t="s">
        <v>100</v>
      </c>
      <c r="P10" s="23" t="s">
        <v>26</v>
      </c>
      <c r="Q10" s="44" t="s">
        <v>129</v>
      </c>
      <c r="R10" s="44"/>
      <c r="S10" s="23" t="s">
        <v>118</v>
      </c>
      <c r="T10" s="51">
        <v>0</v>
      </c>
      <c r="U10" s="23">
        <v>0</v>
      </c>
      <c r="V10" s="54">
        <f>+T10*U10</f>
        <v>0</v>
      </c>
      <c r="W10" s="23" t="s">
        <v>116</v>
      </c>
      <c r="X10" s="40" t="s">
        <v>146</v>
      </c>
      <c r="Y10" s="41">
        <v>44423</v>
      </c>
    </row>
    <row r="11" spans="1:253" ht="85.2" customHeight="1">
      <c r="A11" s="22" t="s">
        <v>76</v>
      </c>
      <c r="B11" s="32" t="s">
        <v>103</v>
      </c>
      <c r="C11" s="26" t="s">
        <v>70</v>
      </c>
      <c r="D11" s="23" t="s">
        <v>74</v>
      </c>
      <c r="E11" s="33" t="s">
        <v>86</v>
      </c>
      <c r="F11" s="34">
        <v>0.1</v>
      </c>
      <c r="G11" s="23">
        <v>6</v>
      </c>
      <c r="H11" s="27">
        <f t="shared" si="0"/>
        <v>0.60000000000000009</v>
      </c>
      <c r="I11" s="28" t="s">
        <v>93</v>
      </c>
      <c r="J11" s="28" t="s">
        <v>96</v>
      </c>
      <c r="K11" s="36">
        <f>+((2500000*1.6)+(4500000*1.6))*2</f>
        <v>22400000</v>
      </c>
      <c r="L11" s="28">
        <v>60</v>
      </c>
      <c r="M11" s="36">
        <f t="shared" si="1"/>
        <v>-2240000</v>
      </c>
      <c r="N11" s="28">
        <f t="shared" si="2"/>
        <v>-6</v>
      </c>
      <c r="O11" s="35" t="s">
        <v>140</v>
      </c>
      <c r="P11" s="23" t="s">
        <v>116</v>
      </c>
      <c r="Q11" s="23" t="s">
        <v>116</v>
      </c>
      <c r="R11" s="23" t="s">
        <v>116</v>
      </c>
      <c r="S11" s="23" t="s">
        <v>116</v>
      </c>
      <c r="T11" s="23" t="s">
        <v>116</v>
      </c>
      <c r="U11" s="23" t="s">
        <v>116</v>
      </c>
      <c r="V11" s="54" t="s">
        <v>116</v>
      </c>
      <c r="W11" s="23" t="s">
        <v>116</v>
      </c>
      <c r="X11" s="40" t="s">
        <v>146</v>
      </c>
      <c r="Y11" s="41">
        <v>44423</v>
      </c>
    </row>
    <row r="12" spans="1:253" ht="140.4">
      <c r="A12" s="22" t="s">
        <v>77</v>
      </c>
      <c r="B12" s="32" t="s">
        <v>141</v>
      </c>
      <c r="C12" s="26" t="s">
        <v>70</v>
      </c>
      <c r="D12" s="23" t="s">
        <v>74</v>
      </c>
      <c r="E12" s="33" t="s">
        <v>135</v>
      </c>
      <c r="F12" s="34">
        <v>0.3</v>
      </c>
      <c r="G12" s="23">
        <v>8</v>
      </c>
      <c r="H12" s="27">
        <f t="shared" si="0"/>
        <v>2.4</v>
      </c>
      <c r="I12" s="28" t="s">
        <v>22</v>
      </c>
      <c r="J12" s="28" t="s">
        <v>97</v>
      </c>
      <c r="K12" s="36">
        <v>135000000</v>
      </c>
      <c r="L12" s="28">
        <v>8</v>
      </c>
      <c r="M12" s="36">
        <f t="shared" si="1"/>
        <v>-40500000</v>
      </c>
      <c r="N12" s="28">
        <f t="shared" si="2"/>
        <v>-2.4</v>
      </c>
      <c r="O12" s="53"/>
      <c r="P12" s="23" t="s">
        <v>26</v>
      </c>
      <c r="Q12" s="23" t="s">
        <v>131</v>
      </c>
      <c r="R12" s="55"/>
      <c r="S12" s="23" t="s">
        <v>119</v>
      </c>
      <c r="T12" s="56">
        <v>0.1</v>
      </c>
      <c r="U12" s="23">
        <v>8</v>
      </c>
      <c r="V12" s="54">
        <f t="shared" ref="V12:V15" si="3">+T12*U12</f>
        <v>0.8</v>
      </c>
      <c r="W12" s="23" t="s">
        <v>93</v>
      </c>
      <c r="X12" s="40" t="s">
        <v>146</v>
      </c>
      <c r="Y12" s="41">
        <v>44423</v>
      </c>
    </row>
    <row r="13" spans="1:253" ht="109.2">
      <c r="A13" s="22" t="s">
        <v>79</v>
      </c>
      <c r="B13" s="32" t="s">
        <v>104</v>
      </c>
      <c r="C13" s="26" t="s">
        <v>78</v>
      </c>
      <c r="D13" s="23" t="s">
        <v>74</v>
      </c>
      <c r="E13" s="33" t="s">
        <v>87</v>
      </c>
      <c r="F13" s="34">
        <v>0.65</v>
      </c>
      <c r="G13" s="23">
        <v>6</v>
      </c>
      <c r="H13" s="27">
        <f t="shared" si="0"/>
        <v>3.9000000000000004</v>
      </c>
      <c r="I13" s="28" t="s">
        <v>115</v>
      </c>
      <c r="J13" s="47" t="s">
        <v>142</v>
      </c>
      <c r="K13" s="36">
        <v>150000000</v>
      </c>
      <c r="L13" s="28">
        <v>365</v>
      </c>
      <c r="M13" s="36">
        <f>(K13*F13)</f>
        <v>97500000</v>
      </c>
      <c r="N13" s="28">
        <f t="shared" si="2"/>
        <v>-237.25</v>
      </c>
      <c r="O13" s="53" t="s">
        <v>109</v>
      </c>
      <c r="P13" s="23" t="s">
        <v>66</v>
      </c>
      <c r="Q13" s="33" t="s">
        <v>130</v>
      </c>
      <c r="R13" s="57"/>
      <c r="S13" s="23" t="s">
        <v>120</v>
      </c>
      <c r="T13" s="56">
        <v>0.8</v>
      </c>
      <c r="U13" s="23">
        <v>6</v>
      </c>
      <c r="V13" s="54">
        <f t="shared" si="3"/>
        <v>4.8000000000000007</v>
      </c>
      <c r="W13" s="23" t="s">
        <v>91</v>
      </c>
      <c r="X13" s="24" t="s">
        <v>146</v>
      </c>
      <c r="Y13" s="58">
        <v>44423</v>
      </c>
    </row>
    <row r="14" spans="1:253" ht="156" customHeight="1">
      <c r="A14" s="22" t="s">
        <v>83</v>
      </c>
      <c r="B14" s="32" t="s">
        <v>121</v>
      </c>
      <c r="C14" s="26" t="s">
        <v>70</v>
      </c>
      <c r="D14" s="23" t="s">
        <v>82</v>
      </c>
      <c r="E14" s="33" t="s">
        <v>88</v>
      </c>
      <c r="F14" s="34">
        <v>0.3</v>
      </c>
      <c r="G14" s="23">
        <v>10</v>
      </c>
      <c r="H14" s="27">
        <f t="shared" si="0"/>
        <v>3</v>
      </c>
      <c r="I14" s="28" t="s">
        <v>92</v>
      </c>
      <c r="J14" s="35" t="s">
        <v>95</v>
      </c>
      <c r="K14" s="36">
        <v>3750000000</v>
      </c>
      <c r="L14" s="28">
        <v>30</v>
      </c>
      <c r="M14" s="36">
        <f t="shared" si="1"/>
        <v>-1125000000</v>
      </c>
      <c r="N14" s="28">
        <f t="shared" si="2"/>
        <v>-9</v>
      </c>
      <c r="O14" s="35" t="s">
        <v>105</v>
      </c>
      <c r="P14" s="23" t="s">
        <v>13</v>
      </c>
      <c r="Q14" s="33" t="s">
        <v>144</v>
      </c>
      <c r="R14" s="33" t="s">
        <v>122</v>
      </c>
      <c r="S14" s="23" t="s">
        <v>123</v>
      </c>
      <c r="T14" s="56">
        <v>0.1</v>
      </c>
      <c r="U14" s="23">
        <v>5</v>
      </c>
      <c r="V14" s="54">
        <f t="shared" si="3"/>
        <v>0.5</v>
      </c>
      <c r="W14" s="23" t="s">
        <v>93</v>
      </c>
      <c r="X14" s="40" t="s">
        <v>146</v>
      </c>
      <c r="Y14" s="41">
        <v>44423</v>
      </c>
    </row>
    <row r="15" spans="1:253" ht="141" thickBot="1">
      <c r="A15" s="22" t="s">
        <v>84</v>
      </c>
      <c r="B15" s="32" t="s">
        <v>124</v>
      </c>
      <c r="C15" s="26" t="s">
        <v>78</v>
      </c>
      <c r="D15" s="23" t="s">
        <v>35</v>
      </c>
      <c r="E15" s="33" t="s">
        <v>89</v>
      </c>
      <c r="F15" s="34">
        <v>0.65</v>
      </c>
      <c r="G15" s="23">
        <v>10</v>
      </c>
      <c r="H15" s="27">
        <f t="shared" si="0"/>
        <v>6.5</v>
      </c>
      <c r="I15" s="28" t="s">
        <v>91</v>
      </c>
      <c r="J15" s="35" t="s">
        <v>145</v>
      </c>
      <c r="K15" s="59">
        <v>5000000000</v>
      </c>
      <c r="L15" s="60">
        <v>365</v>
      </c>
      <c r="M15" s="59">
        <f>(K15*F15)</f>
        <v>3250000000</v>
      </c>
      <c r="N15" s="28">
        <f t="shared" si="2"/>
        <v>-237.25</v>
      </c>
      <c r="O15" s="53" t="s">
        <v>125</v>
      </c>
      <c r="P15" s="23" t="s">
        <v>66</v>
      </c>
      <c r="Q15" s="33" t="s">
        <v>126</v>
      </c>
      <c r="R15" s="57"/>
      <c r="S15" s="23" t="s">
        <v>120</v>
      </c>
      <c r="T15" s="56">
        <v>0.8</v>
      </c>
      <c r="U15" s="23">
        <v>10</v>
      </c>
      <c r="V15" s="54">
        <f t="shared" si="3"/>
        <v>8</v>
      </c>
      <c r="W15" s="23" t="s">
        <v>91</v>
      </c>
      <c r="X15" s="40" t="s">
        <v>146</v>
      </c>
      <c r="Y15" s="41">
        <v>44423</v>
      </c>
    </row>
    <row r="16" spans="1:253" ht="20.100000000000001" customHeight="1" thickBot="1">
      <c r="A16" s="61"/>
      <c r="B16" s="61"/>
      <c r="C16" s="61"/>
      <c r="D16" s="61"/>
      <c r="E16" s="61"/>
      <c r="F16" s="61"/>
      <c r="G16" s="61"/>
      <c r="H16" s="61"/>
      <c r="I16" s="61"/>
      <c r="J16" s="61"/>
      <c r="K16" s="63" t="s">
        <v>148</v>
      </c>
      <c r="L16" s="64"/>
      <c r="M16" s="62">
        <f>SUM(M7:M15)</f>
        <v>1242260000</v>
      </c>
      <c r="N16" s="61"/>
      <c r="O16" s="61"/>
      <c r="P16" s="61"/>
      <c r="Q16" s="61"/>
      <c r="R16" s="61"/>
      <c r="S16" s="61"/>
      <c r="T16" s="61"/>
      <c r="U16" s="61"/>
      <c r="V16" s="61"/>
      <c r="W16" s="61"/>
      <c r="X16" s="61"/>
      <c r="Y16" s="61"/>
    </row>
    <row r="18" spans="13:13" ht="20.100000000000001" customHeight="1">
      <c r="M18" s="8"/>
    </row>
    <row r="19" spans="13:13" ht="20.100000000000001" customHeight="1">
      <c r="M19" s="9"/>
    </row>
  </sheetData>
  <autoFilter ref="A5:IS15" xr:uid="{00000000-0001-0000-0000-000000000000}"/>
  <mergeCells count="14">
    <mergeCell ref="A1:V1"/>
    <mergeCell ref="A2:B2"/>
    <mergeCell ref="A3:B3"/>
    <mergeCell ref="P2:P3"/>
    <mergeCell ref="C2:O2"/>
    <mergeCell ref="Q2:Y3"/>
    <mergeCell ref="K16:L16"/>
    <mergeCell ref="P4:S4"/>
    <mergeCell ref="T4:W4"/>
    <mergeCell ref="X4:Y4"/>
    <mergeCell ref="C3:O3"/>
    <mergeCell ref="B4:E4"/>
    <mergeCell ref="F4:J4"/>
    <mergeCell ref="K4:O4"/>
  </mergeCells>
  <dataValidations count="3">
    <dataValidation type="list" allowBlank="1" showInputMessage="1" showErrorMessage="1" sqref="T7 F7:F15" xr:uid="{00000000-0002-0000-0000-000001000000}">
      <formula1>$AB$1:$AB$6</formula1>
    </dataValidation>
    <dataValidation type="list" allowBlank="1" showInputMessage="1" showErrorMessage="1" sqref="P12:P15 P7:P10" xr:uid="{00000000-0002-0000-0000-000004000000}">
      <formula1>$AE$1:$AE$9</formula1>
    </dataValidation>
    <dataValidation type="list" allowBlank="1" showInputMessage="1" showErrorMessage="1" sqref="G7:G15" xr:uid="{00000000-0002-0000-0000-000002000000}">
      <formula1>$AD$1:$AD$6</formula1>
    </dataValidation>
  </dataValidations>
  <pageMargins left="0" right="0" top="1.25" bottom="1" header="0.5" footer="0.5"/>
  <pageSetup orientation="landscape" useFirstPageNumber="1"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dc:creator>
  <cp:lastModifiedBy>Anderson Soto Vera</cp:lastModifiedBy>
  <dcterms:created xsi:type="dcterms:W3CDTF">2013-04-13T13:24:46Z</dcterms:created>
  <dcterms:modified xsi:type="dcterms:W3CDTF">2021-09-29T23:34:15Z</dcterms:modified>
</cp:coreProperties>
</file>